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showInkAnnotation="0" codeName="ThisWorkbook" autoCompressPictures="0"/>
  <bookViews>
    <workbookView xWindow="0" yWindow="0" windowWidth="15360" windowHeight="8145" tabRatio="500"/>
  </bookViews>
  <sheets>
    <sheet name="1 Read this first" sheetId="3" r:id="rId1"/>
    <sheet name="2 Create form" sheetId="4" r:id="rId2"/>
    <sheet name="3 Print form" sheetId="8" r:id="rId3"/>
    <sheet name="4 Insert data" sheetId="1" r:id="rId4"/>
    <sheet name="5 Copy graphs" sheetId="2" r:id="rId5"/>
  </sheets>
  <definedNames>
    <definedName name="_xlnm.Print_Area" localSheetId="0">'1 Read this first'!$A$1:$B$40</definedName>
    <definedName name="_xlnm.Print_Area" localSheetId="1">'2 Create form'!$A$1:$I$202</definedName>
    <definedName name="_xlnm.Print_Area" localSheetId="2">'3 Print form'!$A$7:$A$255</definedName>
  </definedNames>
  <calcPr calcId="145621"/>
</workbook>
</file>

<file path=xl/calcChain.xml><?xml version="1.0" encoding="utf-8"?>
<calcChain xmlns="http://schemas.openxmlformats.org/spreadsheetml/2006/main">
  <c r="A178" i="8" l="1"/>
  <c r="A229" i="8" l="1"/>
  <c r="A230" i="8"/>
  <c r="A235" i="8"/>
  <c r="A236" i="8"/>
  <c r="A238" i="8"/>
  <c r="A240" i="8"/>
  <c r="A243" i="8"/>
  <c r="A244" i="8"/>
  <c r="A246" i="8"/>
  <c r="A248" i="8"/>
  <c r="A251" i="8"/>
  <c r="A252" i="8"/>
  <c r="A254" i="8"/>
  <c r="A256" i="8"/>
  <c r="A259" i="8"/>
  <c r="A260" i="8"/>
  <c r="A262" i="8"/>
  <c r="A264" i="8"/>
  <c r="A267" i="8"/>
  <c r="A268" i="8"/>
  <c r="A270" i="8"/>
  <c r="A272" i="8"/>
  <c r="A275" i="8"/>
  <c r="A276" i="8"/>
  <c r="A278" i="8"/>
  <c r="A280" i="8"/>
  <c r="A283" i="8"/>
  <c r="A284" i="8"/>
  <c r="A286" i="8"/>
  <c r="A288" i="8"/>
  <c r="A291" i="8"/>
  <c r="A292" i="8"/>
  <c r="A294" i="8"/>
  <c r="A296" i="8"/>
  <c r="A299" i="8"/>
  <c r="A300" i="8"/>
  <c r="A302" i="8"/>
  <c r="A304" i="8"/>
  <c r="A307" i="8"/>
  <c r="A308" i="8"/>
  <c r="A310" i="8"/>
  <c r="A312" i="8"/>
  <c r="A315" i="8"/>
  <c r="A316" i="8"/>
  <c r="A318" i="8"/>
  <c r="A320" i="8"/>
  <c r="A323" i="8"/>
  <c r="A324" i="8"/>
  <c r="A326" i="8"/>
  <c r="A328" i="8"/>
  <c r="A331" i="8"/>
  <c r="A332" i="8"/>
  <c r="A334" i="8"/>
  <c r="A336" i="8"/>
  <c r="A339" i="8"/>
  <c r="A340" i="8"/>
  <c r="A342" i="8"/>
  <c r="A344" i="8"/>
  <c r="A347" i="8"/>
  <c r="A348" i="8"/>
  <c r="A350" i="8"/>
  <c r="A352" i="8"/>
  <c r="A355" i="8"/>
  <c r="A356" i="8"/>
  <c r="A358" i="8"/>
  <c r="A360" i="8"/>
  <c r="A363" i="8"/>
  <c r="A364" i="8"/>
  <c r="A366" i="8"/>
  <c r="A368" i="8"/>
  <c r="A371" i="8"/>
  <c r="A372" i="8"/>
  <c r="A374" i="8"/>
  <c r="A376" i="8"/>
  <c r="A379" i="8"/>
  <c r="A380" i="8"/>
  <c r="A382" i="8"/>
  <c r="A384" i="8"/>
  <c r="A387" i="8"/>
  <c r="A388" i="8"/>
  <c r="A390" i="8"/>
  <c r="A392" i="8"/>
  <c r="A397" i="8"/>
  <c r="A398" i="8"/>
  <c r="A401" i="8"/>
  <c r="A402" i="8"/>
  <c r="A405" i="8"/>
  <c r="A406" i="8"/>
  <c r="A409" i="8"/>
  <c r="A410" i="8"/>
  <c r="A413" i="8"/>
  <c r="A414" i="8"/>
  <c r="A417" i="8"/>
  <c r="A418" i="8"/>
  <c r="A421" i="8"/>
  <c r="A422" i="8"/>
  <c r="A425" i="8"/>
  <c r="A426" i="8"/>
  <c r="A429" i="8"/>
  <c r="A430" i="8"/>
  <c r="A433" i="8"/>
  <c r="A434" i="8"/>
  <c r="A186" i="8"/>
  <c r="A190" i="8"/>
  <c r="A194" i="8"/>
  <c r="A198" i="8"/>
  <c r="A202" i="8"/>
  <c r="A206" i="8"/>
  <c r="A210" i="8"/>
  <c r="A214" i="8"/>
  <c r="D4" i="1" l="1"/>
  <c r="A18" i="8"/>
  <c r="CB3" i="1" l="1"/>
  <c r="CA58" i="1" s="1"/>
  <c r="CA69" i="1" s="1"/>
  <c r="BX3" i="1"/>
  <c r="BW58" i="1" s="1"/>
  <c r="BW69" i="1" s="1"/>
  <c r="BT3" i="1"/>
  <c r="BP3" i="1"/>
  <c r="BL3" i="1"/>
  <c r="BH3" i="1"/>
  <c r="BG58" i="1" s="1"/>
  <c r="BG69" i="1" s="1"/>
  <c r="BD3" i="1"/>
  <c r="BC58" i="1" s="1"/>
  <c r="BC69" i="1" s="1"/>
  <c r="AZ3" i="1"/>
  <c r="AY58" i="1" s="1"/>
  <c r="AY69" i="1" s="1"/>
  <c r="AV3" i="1"/>
  <c r="AU58" i="1" s="1"/>
  <c r="AU69" i="1" s="1"/>
  <c r="AR3" i="1"/>
  <c r="AQ58" i="1" s="1"/>
  <c r="AQ69" i="1" s="1"/>
  <c r="AN3" i="1"/>
  <c r="AM58" i="1" s="1"/>
  <c r="AM69" i="1" s="1"/>
  <c r="AJ3" i="1"/>
  <c r="AI58" i="1" s="1"/>
  <c r="AI69" i="1" s="1"/>
  <c r="AF3" i="1"/>
  <c r="AE58" i="1" s="1"/>
  <c r="AE69" i="1" s="1"/>
  <c r="AB3" i="1"/>
  <c r="AA58" i="1" s="1"/>
  <c r="AA69" i="1" s="1"/>
  <c r="X3" i="1"/>
  <c r="W58" i="1" s="1"/>
  <c r="W69" i="1" s="1"/>
  <c r="T3" i="1"/>
  <c r="S58" i="1" s="1"/>
  <c r="S69" i="1" s="1"/>
  <c r="P3" i="1"/>
  <c r="O58" i="1" s="1"/>
  <c r="O69" i="1" s="1"/>
  <c r="L3" i="1"/>
  <c r="K58" i="1" s="1"/>
  <c r="K69" i="1" s="1"/>
  <c r="H3" i="1"/>
  <c r="G58" i="1" s="1"/>
  <c r="G69" i="1" s="1"/>
  <c r="D3" i="1"/>
  <c r="C58" i="1" s="1"/>
  <c r="C69" i="1" s="1"/>
  <c r="CD4" i="1"/>
  <c r="CD69" i="1" s="1"/>
  <c r="BZ4" i="1"/>
  <c r="BZ58" i="1" s="1"/>
  <c r="BV4" i="1"/>
  <c r="BV69" i="1" s="1"/>
  <c r="BR4" i="1"/>
  <c r="BN4" i="1"/>
  <c r="BN58" i="1" s="1"/>
  <c r="BJ4" i="1"/>
  <c r="BJ69" i="1" s="1"/>
  <c r="BF4" i="1"/>
  <c r="BF58" i="1" s="1"/>
  <c r="BB4" i="1"/>
  <c r="BB58" i="1" s="1"/>
  <c r="AX4" i="1"/>
  <c r="AX58" i="1" s="1"/>
  <c r="AT4" i="1"/>
  <c r="AP4" i="1"/>
  <c r="AP58" i="1" s="1"/>
  <c r="AL4" i="1"/>
  <c r="AH4" i="1"/>
  <c r="AH58" i="1" s="1"/>
  <c r="AD4" i="1"/>
  <c r="AD69" i="1" s="1"/>
  <c r="Z4" i="1"/>
  <c r="V4" i="1"/>
  <c r="V58" i="1" s="1"/>
  <c r="R4" i="1"/>
  <c r="R58" i="1" s="1"/>
  <c r="N4" i="1"/>
  <c r="N69" i="1" s="1"/>
  <c r="J4" i="1"/>
  <c r="J58" i="1" s="1"/>
  <c r="CC4" i="1"/>
  <c r="CC69" i="1" s="1"/>
  <c r="BY4" i="1"/>
  <c r="BY58" i="1" s="1"/>
  <c r="BU4" i="1"/>
  <c r="BU58" i="1" s="1"/>
  <c r="BQ4" i="1"/>
  <c r="BQ69" i="1" s="1"/>
  <c r="BM4" i="1"/>
  <c r="BI4" i="1"/>
  <c r="BI69" i="1" s="1"/>
  <c r="BE4" i="1"/>
  <c r="BE58" i="1" s="1"/>
  <c r="BA4" i="1"/>
  <c r="BA58" i="1" s="1"/>
  <c r="AW4" i="1"/>
  <c r="AS4" i="1"/>
  <c r="AS58" i="1" s="1"/>
  <c r="AO4" i="1"/>
  <c r="AO58" i="1" s="1"/>
  <c r="AK4" i="1"/>
  <c r="AK58" i="1" s="1"/>
  <c r="AG4" i="1"/>
  <c r="AC4" i="1"/>
  <c r="AC69" i="1" s="1"/>
  <c r="Y4" i="1"/>
  <c r="U4" i="1"/>
  <c r="U69" i="1" s="1"/>
  <c r="Q4" i="1"/>
  <c r="M4" i="1"/>
  <c r="I4" i="1"/>
  <c r="I69" i="1" s="1"/>
  <c r="CB4" i="1"/>
  <c r="CB58" i="1" s="1"/>
  <c r="BX4" i="1"/>
  <c r="BX58" i="1" s="1"/>
  <c r="BT4" i="1"/>
  <c r="BT69" i="1" s="1"/>
  <c r="BP4" i="1"/>
  <c r="BP69" i="1" s="1"/>
  <c r="BL4" i="1"/>
  <c r="BL58" i="1" s="1"/>
  <c r="BH4" i="1"/>
  <c r="BD4" i="1"/>
  <c r="BD58" i="1" s="1"/>
  <c r="AZ4" i="1"/>
  <c r="AZ58" i="1" s="1"/>
  <c r="AV4" i="1"/>
  <c r="AV69" i="1" s="1"/>
  <c r="AR4" i="1"/>
  <c r="AN4" i="1"/>
  <c r="AN58" i="1" s="1"/>
  <c r="AJ4" i="1"/>
  <c r="AJ69" i="1" s="1"/>
  <c r="AF4" i="1"/>
  <c r="AF58" i="1" s="1"/>
  <c r="AB4" i="1"/>
  <c r="AB58" i="1" s="1"/>
  <c r="X4" i="1"/>
  <c r="X69" i="1" s="1"/>
  <c r="T4" i="1"/>
  <c r="P4" i="1"/>
  <c r="P58" i="1" s="1"/>
  <c r="L4" i="1"/>
  <c r="L58" i="1" s="1"/>
  <c r="B173" i="2"/>
  <c r="B172" i="2"/>
  <c r="B165" i="2"/>
  <c r="B164" i="2"/>
  <c r="B157" i="2"/>
  <c r="B156" i="2"/>
  <c r="B149" i="2"/>
  <c r="B148" i="2"/>
  <c r="B141" i="2"/>
  <c r="B140" i="2"/>
  <c r="B133" i="2"/>
  <c r="B132" i="2"/>
  <c r="B125" i="2"/>
  <c r="B124" i="2"/>
  <c r="B117" i="2"/>
  <c r="B116" i="2"/>
  <c r="B109" i="2"/>
  <c r="B108" i="2"/>
  <c r="B101" i="2"/>
  <c r="B100" i="2"/>
  <c r="B93" i="2"/>
  <c r="B92" i="2"/>
  <c r="B85" i="2"/>
  <c r="B84" i="2"/>
  <c r="B77" i="2"/>
  <c r="B76" i="2"/>
  <c r="B69" i="2"/>
  <c r="B68" i="2"/>
  <c r="B61" i="2"/>
  <c r="B60" i="2"/>
  <c r="B53" i="2"/>
  <c r="B52" i="2"/>
  <c r="B44" i="2"/>
  <c r="B45" i="2"/>
  <c r="B37" i="2"/>
  <c r="B36" i="2"/>
  <c r="B28" i="2"/>
  <c r="B10" i="2"/>
  <c r="B29" i="2"/>
  <c r="F4" i="1"/>
  <c r="F69" i="1" s="1"/>
  <c r="E4" i="1"/>
  <c r="E69" i="1" s="1"/>
  <c r="D58" i="1"/>
  <c r="BS58" i="1"/>
  <c r="BS69" i="1" s="1"/>
  <c r="BO58" i="1"/>
  <c r="BO69" i="1" s="1"/>
  <c r="BK58" i="1"/>
  <c r="BK69" i="1" s="1"/>
  <c r="C65" i="1"/>
  <c r="C76" i="1" s="1"/>
  <c r="C64" i="1"/>
  <c r="C75" i="1" s="1"/>
  <c r="C63" i="1"/>
  <c r="C74" i="1" s="1"/>
  <c r="C62" i="1"/>
  <c r="C73" i="1" s="1"/>
  <c r="C61" i="1"/>
  <c r="C72" i="1" s="1"/>
  <c r="C60" i="1"/>
  <c r="C71" i="1" s="1"/>
  <c r="C59" i="1"/>
  <c r="C70" i="1" s="1"/>
  <c r="G65" i="1"/>
  <c r="G76" i="1" s="1"/>
  <c r="G64" i="1"/>
  <c r="G75" i="1" s="1"/>
  <c r="G63" i="1"/>
  <c r="G74" i="1" s="1"/>
  <c r="G62" i="1"/>
  <c r="G73" i="1" s="1"/>
  <c r="G61" i="1"/>
  <c r="G72" i="1" s="1"/>
  <c r="G60" i="1"/>
  <c r="G71" i="1" s="1"/>
  <c r="G59" i="1"/>
  <c r="G70" i="1" s="1"/>
  <c r="K65" i="1"/>
  <c r="K76" i="1" s="1"/>
  <c r="K64" i="1"/>
  <c r="K75" i="1" s="1"/>
  <c r="K63" i="1"/>
  <c r="K74" i="1" s="1"/>
  <c r="K62" i="1"/>
  <c r="K73" i="1" s="1"/>
  <c r="K61" i="1"/>
  <c r="K72" i="1" s="1"/>
  <c r="K60" i="1"/>
  <c r="K71" i="1" s="1"/>
  <c r="K59" i="1"/>
  <c r="K70" i="1" s="1"/>
  <c r="O65" i="1"/>
  <c r="O76" i="1" s="1"/>
  <c r="O64" i="1"/>
  <c r="O75" i="1" s="1"/>
  <c r="O63" i="1"/>
  <c r="O74" i="1" s="1"/>
  <c r="O62" i="1"/>
  <c r="O73" i="1" s="1"/>
  <c r="O61" i="1"/>
  <c r="O72" i="1" s="1"/>
  <c r="O60" i="1"/>
  <c r="O71" i="1" s="1"/>
  <c r="O59" i="1"/>
  <c r="O70" i="1" s="1"/>
  <c r="S65" i="1"/>
  <c r="S76" i="1" s="1"/>
  <c r="S64" i="1"/>
  <c r="S75" i="1" s="1"/>
  <c r="S63" i="1"/>
  <c r="S74" i="1" s="1"/>
  <c r="S62" i="1"/>
  <c r="S73" i="1" s="1"/>
  <c r="S61" i="1"/>
  <c r="S72" i="1" s="1"/>
  <c r="S60" i="1"/>
  <c r="S71" i="1" s="1"/>
  <c r="S59" i="1"/>
  <c r="S70" i="1" s="1"/>
  <c r="W65" i="1"/>
  <c r="W76" i="1" s="1"/>
  <c r="W64" i="1"/>
  <c r="W75" i="1" s="1"/>
  <c r="W63" i="1"/>
  <c r="W74" i="1" s="1"/>
  <c r="W62" i="1"/>
  <c r="W73" i="1" s="1"/>
  <c r="W61" i="1"/>
  <c r="W72" i="1" s="1"/>
  <c r="W60" i="1"/>
  <c r="W71" i="1" s="1"/>
  <c r="W59" i="1"/>
  <c r="W70" i="1" s="1"/>
  <c r="AA65" i="1"/>
  <c r="AA76" i="1" s="1"/>
  <c r="AA64" i="1"/>
  <c r="AA75" i="1" s="1"/>
  <c r="AA63" i="1"/>
  <c r="AA74" i="1" s="1"/>
  <c r="AA62" i="1"/>
  <c r="AA73" i="1" s="1"/>
  <c r="AA61" i="1"/>
  <c r="AA72" i="1" s="1"/>
  <c r="AA60" i="1"/>
  <c r="AA71" i="1" s="1"/>
  <c r="AA59" i="1"/>
  <c r="AA70" i="1" s="1"/>
  <c r="AE65" i="1"/>
  <c r="AE76" i="1" s="1"/>
  <c r="AE64" i="1"/>
  <c r="AE75" i="1" s="1"/>
  <c r="AE63" i="1"/>
  <c r="AE74" i="1" s="1"/>
  <c r="AE62" i="1"/>
  <c r="AE73" i="1" s="1"/>
  <c r="AE61" i="1"/>
  <c r="AE72" i="1" s="1"/>
  <c r="AE60" i="1"/>
  <c r="AE71" i="1" s="1"/>
  <c r="AE59" i="1"/>
  <c r="AE70" i="1" s="1"/>
  <c r="AI65" i="1"/>
  <c r="AI76" i="1" s="1"/>
  <c r="AI64" i="1"/>
  <c r="AI75" i="1" s="1"/>
  <c r="AI63" i="1"/>
  <c r="AI74" i="1" s="1"/>
  <c r="AI62" i="1"/>
  <c r="AI73" i="1" s="1"/>
  <c r="AI61" i="1"/>
  <c r="AI72" i="1" s="1"/>
  <c r="AI60" i="1"/>
  <c r="AI71" i="1" s="1"/>
  <c r="AI59" i="1"/>
  <c r="AI70" i="1" s="1"/>
  <c r="AM65" i="1"/>
  <c r="AM76" i="1" s="1"/>
  <c r="AM64" i="1"/>
  <c r="AM75" i="1" s="1"/>
  <c r="AM63" i="1"/>
  <c r="AM74" i="1" s="1"/>
  <c r="AM62" i="1"/>
  <c r="AM73" i="1" s="1"/>
  <c r="AM61" i="1"/>
  <c r="AM72" i="1" s="1"/>
  <c r="AM60" i="1"/>
  <c r="AM71" i="1" s="1"/>
  <c r="AM59" i="1"/>
  <c r="AM70" i="1" s="1"/>
  <c r="AQ65" i="1"/>
  <c r="AQ76" i="1" s="1"/>
  <c r="AQ64" i="1"/>
  <c r="AQ75" i="1" s="1"/>
  <c r="AQ63" i="1"/>
  <c r="AQ74" i="1" s="1"/>
  <c r="AQ62" i="1"/>
  <c r="AQ73" i="1" s="1"/>
  <c r="AQ61" i="1"/>
  <c r="AQ72" i="1" s="1"/>
  <c r="AQ60" i="1"/>
  <c r="AQ71" i="1" s="1"/>
  <c r="AQ59" i="1"/>
  <c r="AQ70" i="1" s="1"/>
  <c r="AU65" i="1"/>
  <c r="AU76" i="1" s="1"/>
  <c r="AU64" i="1"/>
  <c r="AU75" i="1" s="1"/>
  <c r="AU63" i="1"/>
  <c r="AU74" i="1" s="1"/>
  <c r="AU62" i="1"/>
  <c r="AU73" i="1" s="1"/>
  <c r="AU61" i="1"/>
  <c r="AU72" i="1" s="1"/>
  <c r="AU60" i="1"/>
  <c r="AU71" i="1" s="1"/>
  <c r="AU59" i="1"/>
  <c r="AU70" i="1" s="1"/>
  <c r="AY65" i="1"/>
  <c r="AY76" i="1" s="1"/>
  <c r="AY64" i="1"/>
  <c r="AY75" i="1" s="1"/>
  <c r="AY63" i="1"/>
  <c r="AY74" i="1" s="1"/>
  <c r="AY62" i="1"/>
  <c r="AY73" i="1" s="1"/>
  <c r="AY61" i="1"/>
  <c r="AY72" i="1" s="1"/>
  <c r="AY60" i="1"/>
  <c r="AY71" i="1" s="1"/>
  <c r="AY59" i="1"/>
  <c r="AY70" i="1" s="1"/>
  <c r="BC65" i="1"/>
  <c r="BC76" i="1" s="1"/>
  <c r="BC64" i="1"/>
  <c r="BC75" i="1" s="1"/>
  <c r="BC63" i="1"/>
  <c r="BC74" i="1" s="1"/>
  <c r="BC62" i="1"/>
  <c r="BC73" i="1" s="1"/>
  <c r="BC61" i="1"/>
  <c r="BC72" i="1" s="1"/>
  <c r="BC60" i="1"/>
  <c r="BC71" i="1" s="1"/>
  <c r="BC59" i="1"/>
  <c r="BC70" i="1" s="1"/>
  <c r="BG65" i="1"/>
  <c r="BG76" i="1" s="1"/>
  <c r="BG64" i="1"/>
  <c r="BG75" i="1" s="1"/>
  <c r="BG63" i="1"/>
  <c r="BG74" i="1" s="1"/>
  <c r="BG62" i="1"/>
  <c r="BG73" i="1" s="1"/>
  <c r="BG61" i="1"/>
  <c r="BG72" i="1" s="1"/>
  <c r="BG60" i="1"/>
  <c r="BG71" i="1" s="1"/>
  <c r="BG59" i="1"/>
  <c r="BG70" i="1" s="1"/>
  <c r="BK59" i="1"/>
  <c r="BK70" i="1" s="1"/>
  <c r="BK60" i="1"/>
  <c r="BK71" i="1" s="1"/>
  <c r="BK61" i="1"/>
  <c r="BK72" i="1" s="1"/>
  <c r="BK62" i="1"/>
  <c r="BK73" i="1" s="1"/>
  <c r="BK63" i="1"/>
  <c r="BK74" i="1" s="1"/>
  <c r="BK64" i="1"/>
  <c r="BK75" i="1" s="1"/>
  <c r="BK65" i="1"/>
  <c r="BK76" i="1" s="1"/>
  <c r="BO59" i="1"/>
  <c r="BO70" i="1" s="1"/>
  <c r="BO60" i="1"/>
  <c r="BO71" i="1" s="1"/>
  <c r="BO61" i="1"/>
  <c r="BO72" i="1" s="1"/>
  <c r="BO62" i="1"/>
  <c r="BO73" i="1" s="1"/>
  <c r="BO63" i="1"/>
  <c r="BO74" i="1" s="1"/>
  <c r="BO64" i="1"/>
  <c r="BO75" i="1" s="1"/>
  <c r="BO65" i="1"/>
  <c r="BO76" i="1" s="1"/>
  <c r="BS59" i="1"/>
  <c r="BS70" i="1" s="1"/>
  <c r="BS60" i="1"/>
  <c r="BS71" i="1" s="1"/>
  <c r="BS61" i="1"/>
  <c r="BS72" i="1" s="1"/>
  <c r="BS62" i="1"/>
  <c r="BS73" i="1" s="1"/>
  <c r="BS63" i="1"/>
  <c r="BS74" i="1" s="1"/>
  <c r="BS64" i="1"/>
  <c r="BS75" i="1" s="1"/>
  <c r="BS65" i="1"/>
  <c r="BS76" i="1" s="1"/>
  <c r="BW65" i="1"/>
  <c r="BW76" i="1" s="1"/>
  <c r="BW64" i="1"/>
  <c r="BW75" i="1" s="1"/>
  <c r="BW63" i="1"/>
  <c r="BW74" i="1" s="1"/>
  <c r="BW62" i="1"/>
  <c r="BW73" i="1" s="1"/>
  <c r="BW61" i="1"/>
  <c r="BW72" i="1" s="1"/>
  <c r="BW60" i="1"/>
  <c r="BW71" i="1" s="1"/>
  <c r="BW59" i="1"/>
  <c r="BW70" i="1" s="1"/>
  <c r="CA65" i="1"/>
  <c r="CA64" i="1"/>
  <c r="CA63" i="1"/>
  <c r="CC63" i="1" s="1"/>
  <c r="CA62" i="1"/>
  <c r="CA61" i="1"/>
  <c r="CA59" i="1"/>
  <c r="CA60" i="1"/>
  <c r="CD60" i="1" s="1"/>
  <c r="CD62" i="1"/>
  <c r="CD64" i="1"/>
  <c r="CC59" i="1"/>
  <c r="CC61" i="1"/>
  <c r="CB65" i="1"/>
  <c r="CB62" i="1"/>
  <c r="CB64" i="1"/>
  <c r="CC58" i="1"/>
  <c r="BZ65" i="1"/>
  <c r="BZ59" i="1"/>
  <c r="BZ60" i="1"/>
  <c r="BZ61" i="1"/>
  <c r="BZ62" i="1"/>
  <c r="BZ63" i="1"/>
  <c r="BZ64" i="1"/>
  <c r="BY65" i="1"/>
  <c r="BY59" i="1"/>
  <c r="BY60" i="1"/>
  <c r="BY61" i="1"/>
  <c r="BY62" i="1"/>
  <c r="BY63" i="1"/>
  <c r="BY64" i="1"/>
  <c r="BX65" i="1"/>
  <c r="BX59" i="1"/>
  <c r="BX60" i="1"/>
  <c r="BX61" i="1"/>
  <c r="BX62" i="1"/>
  <c r="BX63" i="1"/>
  <c r="BX64" i="1"/>
  <c r="BX69" i="1"/>
  <c r="BV59" i="1"/>
  <c r="BV60" i="1"/>
  <c r="BV61" i="1"/>
  <c r="BV62" i="1"/>
  <c r="BV63" i="1"/>
  <c r="BV64" i="1"/>
  <c r="BU65" i="1"/>
  <c r="BU60" i="1"/>
  <c r="BU62" i="1"/>
  <c r="BU64" i="1"/>
  <c r="BT59" i="1"/>
  <c r="BT60" i="1"/>
  <c r="BT61" i="1"/>
  <c r="BT62" i="1"/>
  <c r="BT63" i="1"/>
  <c r="BT64" i="1"/>
  <c r="BU69" i="1"/>
  <c r="BR65" i="1"/>
  <c r="BR59" i="1"/>
  <c r="BR61" i="1"/>
  <c r="BR62" i="1"/>
  <c r="BR63" i="1"/>
  <c r="BQ65" i="1"/>
  <c r="BQ59" i="1"/>
  <c r="BQ60" i="1"/>
  <c r="BQ61" i="1"/>
  <c r="BQ62" i="1"/>
  <c r="BQ63" i="1"/>
  <c r="BQ64" i="1"/>
  <c r="BP65" i="1"/>
  <c r="BP59" i="1"/>
  <c r="BP60" i="1"/>
  <c r="BP61" i="1"/>
  <c r="BP62" i="1"/>
  <c r="BP63" i="1"/>
  <c r="BP64" i="1"/>
  <c r="BR69" i="1"/>
  <c r="BR58" i="1"/>
  <c r="BN59" i="1"/>
  <c r="BN60" i="1"/>
  <c r="BN61" i="1"/>
  <c r="BN62" i="1"/>
  <c r="BN63" i="1"/>
  <c r="BN64" i="1"/>
  <c r="BM65" i="1"/>
  <c r="BM59" i="1"/>
  <c r="BM60" i="1"/>
  <c r="BM61" i="1"/>
  <c r="BM62" i="1"/>
  <c r="BM63" i="1"/>
  <c r="BM64" i="1"/>
  <c r="BL65" i="1"/>
  <c r="BL59" i="1"/>
  <c r="BL60" i="1"/>
  <c r="BL61" i="1"/>
  <c r="BL62" i="1"/>
  <c r="BL63" i="1"/>
  <c r="BL64" i="1"/>
  <c r="BN69" i="1"/>
  <c r="BM69" i="1"/>
  <c r="BL69" i="1"/>
  <c r="BM58" i="1"/>
  <c r="BJ65" i="1"/>
  <c r="BJ59" i="1"/>
  <c r="BJ61" i="1"/>
  <c r="BJ62" i="1"/>
  <c r="BJ63" i="1"/>
  <c r="BI65" i="1"/>
  <c r="BI59" i="1"/>
  <c r="BI62" i="1"/>
  <c r="BI63" i="1"/>
  <c r="BI64" i="1"/>
  <c r="BH59" i="1"/>
  <c r="BH60" i="1"/>
  <c r="BH61" i="1"/>
  <c r="BH62" i="1"/>
  <c r="BH63" i="1"/>
  <c r="BH64" i="1"/>
  <c r="BH69" i="1"/>
  <c r="BH58" i="1"/>
  <c r="BF65" i="1"/>
  <c r="BF59" i="1"/>
  <c r="BF60" i="1"/>
  <c r="BF61" i="1"/>
  <c r="BF62" i="1"/>
  <c r="BF63" i="1"/>
  <c r="BF64" i="1"/>
  <c r="BE65" i="1"/>
  <c r="BE59" i="1"/>
  <c r="BE61" i="1"/>
  <c r="BE63" i="1"/>
  <c r="BD65" i="1"/>
  <c r="BD59" i="1"/>
  <c r="BD60" i="1"/>
  <c r="BD61" i="1"/>
  <c r="BD62" i="1"/>
  <c r="BD63" i="1"/>
  <c r="BD64" i="1"/>
  <c r="BF69" i="1"/>
  <c r="BB65" i="1"/>
  <c r="BB59" i="1"/>
  <c r="BB60" i="1"/>
  <c r="BB62" i="1"/>
  <c r="BB63" i="1"/>
  <c r="BB64" i="1"/>
  <c r="BA59" i="1"/>
  <c r="BA60" i="1"/>
  <c r="BA61" i="1"/>
  <c r="BA62" i="1"/>
  <c r="BA63" i="1"/>
  <c r="BA64" i="1"/>
  <c r="AZ65" i="1"/>
  <c r="AZ59" i="1"/>
  <c r="AZ60" i="1"/>
  <c r="AZ61" i="1"/>
  <c r="AZ62" i="1"/>
  <c r="AZ63" i="1"/>
  <c r="AZ64" i="1"/>
  <c r="AZ69" i="1"/>
  <c r="AX65" i="1"/>
  <c r="AX59" i="1"/>
  <c r="AX61" i="1"/>
  <c r="AX63" i="1"/>
  <c r="AW65" i="1"/>
  <c r="AW59" i="1"/>
  <c r="AW60" i="1"/>
  <c r="AW61" i="1"/>
  <c r="AW62" i="1"/>
  <c r="AW63" i="1"/>
  <c r="AW64" i="1"/>
  <c r="AV65" i="1"/>
  <c r="AV59" i="1"/>
  <c r="AV61" i="1"/>
  <c r="AV62" i="1"/>
  <c r="AV63" i="1"/>
  <c r="AW69" i="1"/>
  <c r="AW58" i="1"/>
  <c r="AT65" i="1"/>
  <c r="AT59" i="1"/>
  <c r="AT60" i="1"/>
  <c r="AT61" i="1"/>
  <c r="AT62" i="1"/>
  <c r="AT63" i="1"/>
  <c r="AT64" i="1"/>
  <c r="AS65" i="1"/>
  <c r="AS59" i="1"/>
  <c r="AS60" i="1"/>
  <c r="AS61" i="1"/>
  <c r="AS62" i="1"/>
  <c r="AS63" i="1"/>
  <c r="AS64" i="1"/>
  <c r="AR65" i="1"/>
  <c r="AR59" i="1"/>
  <c r="AR60" i="1"/>
  <c r="AR61" i="1"/>
  <c r="AR62" i="1"/>
  <c r="AR63" i="1"/>
  <c r="AR64" i="1"/>
  <c r="AT69" i="1"/>
  <c r="AR69" i="1"/>
  <c r="AT58" i="1"/>
  <c r="AR58" i="1"/>
  <c r="AP59" i="1"/>
  <c r="AP60" i="1"/>
  <c r="AP61" i="1"/>
  <c r="AP62" i="1"/>
  <c r="AP63" i="1"/>
  <c r="AP64" i="1"/>
  <c r="AO65" i="1"/>
  <c r="AO60" i="1"/>
  <c r="AO62" i="1"/>
  <c r="AO64" i="1"/>
  <c r="AN59" i="1"/>
  <c r="AN60" i="1"/>
  <c r="AN61" i="1"/>
  <c r="AN62" i="1"/>
  <c r="AN63" i="1"/>
  <c r="AN64" i="1"/>
  <c r="AP69" i="1"/>
  <c r="AL65" i="1"/>
  <c r="AL60" i="1"/>
  <c r="AL61" i="1"/>
  <c r="AL62" i="1"/>
  <c r="AL63" i="1"/>
  <c r="AL64" i="1"/>
  <c r="AK65" i="1"/>
  <c r="AK59" i="1"/>
  <c r="AK60" i="1"/>
  <c r="AK61" i="1"/>
  <c r="AK62" i="1"/>
  <c r="AK63" i="1"/>
  <c r="AK64" i="1"/>
  <c r="AJ65" i="1"/>
  <c r="AJ59" i="1"/>
  <c r="AJ60" i="1"/>
  <c r="AJ61" i="1"/>
  <c r="AJ62" i="1"/>
  <c r="AJ63" i="1"/>
  <c r="AJ64" i="1"/>
  <c r="AL69" i="1"/>
  <c r="AL58" i="1"/>
  <c r="AJ58" i="1"/>
  <c r="AH59" i="1"/>
  <c r="AH60" i="1"/>
  <c r="AH61" i="1"/>
  <c r="AH63" i="1"/>
  <c r="AH64" i="1"/>
  <c r="AG65" i="1"/>
  <c r="AG59" i="1"/>
  <c r="AG60" i="1"/>
  <c r="AG61" i="1"/>
  <c r="AG62" i="1"/>
  <c r="AG63" i="1"/>
  <c r="AG64" i="1"/>
  <c r="AF65" i="1"/>
  <c r="AF59" i="1"/>
  <c r="AF60" i="1"/>
  <c r="AF61" i="1"/>
  <c r="AF62" i="1"/>
  <c r="AF63" i="1"/>
  <c r="AF64" i="1"/>
  <c r="AH69" i="1"/>
  <c r="AG69" i="1"/>
  <c r="AF69" i="1"/>
  <c r="AG58" i="1"/>
  <c r="AD60" i="1"/>
  <c r="AD61" i="1"/>
  <c r="AD62" i="1"/>
  <c r="AD64" i="1"/>
  <c r="AC65" i="1"/>
  <c r="AC60" i="1"/>
  <c r="AC61" i="1"/>
  <c r="AC62" i="1"/>
  <c r="AC64" i="1"/>
  <c r="AB65" i="1"/>
  <c r="AB59" i="1"/>
  <c r="AB60" i="1"/>
  <c r="AB61" i="1"/>
  <c r="AB62" i="1"/>
  <c r="AB63" i="1"/>
  <c r="AB64" i="1"/>
  <c r="AB69" i="1"/>
  <c r="Z65" i="1"/>
  <c r="Z59" i="1"/>
  <c r="Z60" i="1"/>
  <c r="Z61" i="1"/>
  <c r="Z62" i="1"/>
  <c r="Z63" i="1"/>
  <c r="Z64" i="1"/>
  <c r="Y65" i="1"/>
  <c r="Y59" i="1"/>
  <c r="Y61" i="1"/>
  <c r="Y62" i="1"/>
  <c r="Y63" i="1"/>
  <c r="Y64" i="1"/>
  <c r="X65" i="1"/>
  <c r="X59" i="1"/>
  <c r="X60" i="1"/>
  <c r="X61" i="1"/>
  <c r="X62" i="1"/>
  <c r="X63" i="1"/>
  <c r="X64" i="1"/>
  <c r="Z69" i="1"/>
  <c r="Y69" i="1"/>
  <c r="Z58" i="1"/>
  <c r="Y58" i="1"/>
  <c r="X58" i="1"/>
  <c r="V65" i="1"/>
  <c r="V59" i="1"/>
  <c r="V60" i="1"/>
  <c r="V61" i="1"/>
  <c r="V62" i="1"/>
  <c r="V63" i="1"/>
  <c r="V64" i="1"/>
  <c r="U65" i="1"/>
  <c r="U59" i="1"/>
  <c r="U60" i="1"/>
  <c r="U61" i="1"/>
  <c r="U62" i="1"/>
  <c r="U63" i="1"/>
  <c r="U64" i="1"/>
  <c r="T65" i="1"/>
  <c r="T59" i="1"/>
  <c r="T60" i="1"/>
  <c r="T61" i="1"/>
  <c r="T62" i="1"/>
  <c r="T63" i="1"/>
  <c r="T64" i="1"/>
  <c r="V69" i="1"/>
  <c r="T69" i="1"/>
  <c r="T58" i="1"/>
  <c r="R65" i="1"/>
  <c r="R59" i="1"/>
  <c r="R60" i="1"/>
  <c r="R61" i="1"/>
  <c r="R62" i="1"/>
  <c r="R63" i="1"/>
  <c r="R64" i="1"/>
  <c r="Q65" i="1"/>
  <c r="Q60" i="1"/>
  <c r="Q61" i="1"/>
  <c r="Q62" i="1"/>
  <c r="P65" i="1"/>
  <c r="P60" i="1"/>
  <c r="P61" i="1"/>
  <c r="P62" i="1"/>
  <c r="P63" i="1"/>
  <c r="Q69" i="1"/>
  <c r="Q58" i="1"/>
  <c r="N59" i="1"/>
  <c r="N60" i="1"/>
  <c r="N61" i="1"/>
  <c r="N62" i="1"/>
  <c r="N63" i="1"/>
  <c r="N64" i="1"/>
  <c r="M65" i="1"/>
  <c r="M60" i="1"/>
  <c r="M61" i="1"/>
  <c r="M62" i="1"/>
  <c r="M63" i="1"/>
  <c r="M64" i="1"/>
  <c r="L65" i="1"/>
  <c r="L59" i="1"/>
  <c r="L60" i="1"/>
  <c r="L62" i="1"/>
  <c r="L63" i="1"/>
  <c r="L64" i="1"/>
  <c r="M69" i="1"/>
  <c r="N58" i="1"/>
  <c r="M58" i="1"/>
  <c r="J59" i="1"/>
  <c r="J60" i="1"/>
  <c r="J61" i="1"/>
  <c r="J62" i="1"/>
  <c r="J63" i="1"/>
  <c r="J64" i="1"/>
  <c r="I65" i="1"/>
  <c r="I59" i="1"/>
  <c r="I60" i="1"/>
  <c r="I61" i="1"/>
  <c r="I63" i="1"/>
  <c r="I64" i="1"/>
  <c r="H59" i="1"/>
  <c r="H60" i="1"/>
  <c r="H61" i="1"/>
  <c r="H62" i="1"/>
  <c r="H63" i="1"/>
  <c r="H4" i="1"/>
  <c r="H69" i="1" s="1"/>
  <c r="I58" i="1"/>
  <c r="D2" i="1"/>
  <c r="H2" i="1"/>
  <c r="L2" i="1"/>
  <c r="B9" i="2"/>
  <c r="A14" i="8"/>
  <c r="F59" i="1"/>
  <c r="F60" i="1"/>
  <c r="F61" i="1"/>
  <c r="F62" i="1"/>
  <c r="F63" i="1"/>
  <c r="E60" i="1"/>
  <c r="E59" i="1"/>
  <c r="E61" i="1"/>
  <c r="E62" i="1"/>
  <c r="E63" i="1"/>
  <c r="E65" i="1"/>
  <c r="D60" i="1"/>
  <c r="D59" i="1"/>
  <c r="D61" i="1"/>
  <c r="D63" i="1"/>
  <c r="CB2" i="1"/>
  <c r="BX2" i="1"/>
  <c r="BT2" i="1"/>
  <c r="BP2" i="1"/>
  <c r="BL2" i="1"/>
  <c r="BH2" i="1"/>
  <c r="BD2" i="1"/>
  <c r="AZ2" i="1"/>
  <c r="AV2" i="1"/>
  <c r="AR2" i="1"/>
  <c r="AN2" i="1"/>
  <c r="AJ2" i="1"/>
  <c r="AF2" i="1"/>
  <c r="AB2" i="1"/>
  <c r="X2" i="1"/>
  <c r="T2" i="1"/>
  <c r="P2"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B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8" i="1"/>
  <c r="B9" i="1"/>
  <c r="B7" i="1"/>
  <c r="B6" i="1"/>
  <c r="A177" i="8"/>
  <c r="A20" i="8"/>
  <c r="A17" i="8"/>
  <c r="A211" i="8"/>
  <c r="A213" i="8"/>
  <c r="A215" i="8"/>
  <c r="A209" i="8"/>
  <c r="A207" i="8"/>
  <c r="A205" i="8"/>
  <c r="A203" i="8"/>
  <c r="A201" i="8"/>
  <c r="A199" i="8"/>
  <c r="A197" i="8"/>
  <c r="A195" i="8"/>
  <c r="A193" i="8"/>
  <c r="A191" i="8"/>
  <c r="A189" i="8"/>
  <c r="A187" i="8"/>
  <c r="A185" i="8"/>
  <c r="A183" i="8"/>
  <c r="A182" i="8"/>
  <c r="A181" i="8"/>
  <c r="A179" i="8"/>
  <c r="A169" i="8"/>
  <c r="A167" i="8"/>
  <c r="A172" i="8"/>
  <c r="A164" i="8"/>
  <c r="A156" i="8"/>
  <c r="A148" i="8"/>
  <c r="A140" i="8"/>
  <c r="A132" i="8"/>
  <c r="A124" i="8"/>
  <c r="A116" i="8"/>
  <c r="A108" i="8"/>
  <c r="A100" i="8"/>
  <c r="A92" i="8"/>
  <c r="A84" i="8"/>
  <c r="A76" i="8"/>
  <c r="A68" i="8"/>
  <c r="A60" i="8"/>
  <c r="A52" i="8"/>
  <c r="A44" i="8"/>
  <c r="A36" i="8"/>
  <c r="A28" i="8"/>
  <c r="A166" i="8"/>
  <c r="A158" i="8"/>
  <c r="A150" i="8"/>
  <c r="A142" i="8"/>
  <c r="A134" i="8"/>
  <c r="A126" i="8"/>
  <c r="A118" i="8"/>
  <c r="A110" i="8"/>
  <c r="A102" i="8"/>
  <c r="A94" i="8"/>
  <c r="A86" i="8"/>
  <c r="A78" i="8"/>
  <c r="A70" i="8"/>
  <c r="A62" i="8"/>
  <c r="A54" i="8"/>
  <c r="A46" i="8"/>
  <c r="A38" i="8"/>
  <c r="A30" i="8"/>
  <c r="A22" i="8"/>
  <c r="A170" i="8"/>
  <c r="A162" i="8"/>
  <c r="A161" i="8"/>
  <c r="A159" i="8"/>
  <c r="A154" i="8"/>
  <c r="A153" i="8"/>
  <c r="A151" i="8"/>
  <c r="A146" i="8"/>
  <c r="A145" i="8"/>
  <c r="A143" i="8"/>
  <c r="A138" i="8"/>
  <c r="A137" i="8"/>
  <c r="A135" i="8"/>
  <c r="A130" i="8"/>
  <c r="A129" i="8"/>
  <c r="A127" i="8"/>
  <c r="B122" i="8"/>
  <c r="A122" i="8"/>
  <c r="A121" i="8"/>
  <c r="A119" i="8"/>
  <c r="A114" i="8"/>
  <c r="A113" i="8"/>
  <c r="A111" i="8"/>
  <c r="A106" i="8"/>
  <c r="A105" i="8"/>
  <c r="A103" i="8"/>
  <c r="A98" i="8"/>
  <c r="A97" i="8"/>
  <c r="A95" i="8"/>
  <c r="A90" i="8"/>
  <c r="A89" i="8"/>
  <c r="A87" i="8"/>
  <c r="B82" i="8"/>
  <c r="A82" i="8"/>
  <c r="A81" i="8"/>
  <c r="A79" i="8"/>
  <c r="A74" i="8"/>
  <c r="A73" i="8"/>
  <c r="A71" i="8"/>
  <c r="A66" i="8"/>
  <c r="A65" i="8"/>
  <c r="A63" i="8"/>
  <c r="A58" i="8"/>
  <c r="A57" i="8"/>
  <c r="A55" i="8"/>
  <c r="B50" i="8"/>
  <c r="A50" i="8"/>
  <c r="A49" i="8"/>
  <c r="A47" i="8"/>
  <c r="A15" i="8"/>
  <c r="A23" i="8"/>
  <c r="A25" i="8"/>
  <c r="A26" i="8"/>
  <c r="A42" i="8"/>
  <c r="A41" i="8"/>
  <c r="A39" i="8"/>
  <c r="A34" i="8"/>
  <c r="A33" i="8"/>
  <c r="A31" i="8"/>
  <c r="B18" i="8"/>
  <c r="A9" i="8"/>
  <c r="A8" i="8"/>
  <c r="P69" i="1" l="1"/>
  <c r="R69" i="1"/>
  <c r="U58" i="1"/>
  <c r="AC58" i="1"/>
  <c r="AK69" i="1"/>
  <c r="AX69" i="1"/>
  <c r="BD69" i="1"/>
  <c r="BE69" i="1"/>
  <c r="BI58" i="1"/>
  <c r="BQ58" i="1"/>
  <c r="BV58" i="1"/>
  <c r="CD58" i="1"/>
  <c r="BY69" i="1"/>
  <c r="BT58" i="1"/>
  <c r="BP58" i="1"/>
  <c r="BJ58" i="1"/>
  <c r="BB69" i="1"/>
  <c r="AV58" i="1"/>
  <c r="AS69" i="1"/>
  <c r="AN69" i="1"/>
  <c r="AD58" i="1"/>
  <c r="L69" i="1"/>
  <c r="AO69" i="1"/>
  <c r="BA69" i="1"/>
  <c r="BZ69" i="1"/>
  <c r="CB69" i="1"/>
  <c r="CB60" i="1"/>
  <c r="BU63" i="1"/>
  <c r="BU59" i="1"/>
  <c r="BV65" i="1"/>
  <c r="BT65" i="1"/>
  <c r="BU61" i="1"/>
  <c r="BR64" i="1"/>
  <c r="BR60" i="1"/>
  <c r="BM67" i="1"/>
  <c r="BN65" i="1"/>
  <c r="BH65" i="1"/>
  <c r="BI61" i="1"/>
  <c r="BI72" i="1" s="1"/>
  <c r="BJ64" i="1"/>
  <c r="BJ60" i="1"/>
  <c r="BI60" i="1"/>
  <c r="BE62" i="1"/>
  <c r="BE64" i="1"/>
  <c r="BE60" i="1"/>
  <c r="BA67" i="1"/>
  <c r="BA70" i="1" s="1"/>
  <c r="BA65" i="1"/>
  <c r="BB61" i="1"/>
  <c r="AX64" i="1"/>
  <c r="AX60" i="1"/>
  <c r="AV64" i="1"/>
  <c r="AV60" i="1"/>
  <c r="AX62" i="1"/>
  <c r="AX67" i="1" s="1"/>
  <c r="AX70" i="1" s="1"/>
  <c r="AO63" i="1"/>
  <c r="AO59" i="1"/>
  <c r="AP65" i="1"/>
  <c r="AN65" i="1"/>
  <c r="AO61" i="1"/>
  <c r="AL59" i="1"/>
  <c r="AL67" i="1" s="1"/>
  <c r="AH62" i="1"/>
  <c r="AH65" i="1"/>
  <c r="AD63" i="1"/>
  <c r="AD59" i="1"/>
  <c r="AD67" i="1" s="1"/>
  <c r="AD74" i="1" s="1"/>
  <c r="AC63" i="1"/>
  <c r="AC59" i="1"/>
  <c r="AD65" i="1"/>
  <c r="Y60" i="1"/>
  <c r="Y67" i="1" s="1"/>
  <c r="Q64" i="1"/>
  <c r="P64" i="1"/>
  <c r="Q63" i="1"/>
  <c r="P59" i="1"/>
  <c r="Q59" i="1"/>
  <c r="N65" i="1"/>
  <c r="L61" i="1"/>
  <c r="M59" i="1"/>
  <c r="M67" i="1" s="1"/>
  <c r="H65" i="1"/>
  <c r="J65" i="1"/>
  <c r="H64" i="1"/>
  <c r="I62" i="1"/>
  <c r="F65" i="1"/>
  <c r="F64" i="1"/>
  <c r="BA76" i="1"/>
  <c r="BA71" i="1"/>
  <c r="BA75" i="1"/>
  <c r="AG67" i="1"/>
  <c r="BX67" i="1"/>
  <c r="BX76" i="1" s="1"/>
  <c r="N67" i="1"/>
  <c r="N75" i="1" s="1"/>
  <c r="AR67" i="1"/>
  <c r="AR75" i="1" s="1"/>
  <c r="BJ67" i="1"/>
  <c r="BJ76" i="1" s="1"/>
  <c r="T67" i="1"/>
  <c r="T71" i="1" s="1"/>
  <c r="AX74" i="1"/>
  <c r="AX75" i="1"/>
  <c r="AR74" i="1"/>
  <c r="T75" i="1"/>
  <c r="L67" i="1"/>
  <c r="L71" i="1" s="1"/>
  <c r="V67" i="1"/>
  <c r="V71" i="1" s="1"/>
  <c r="AF67" i="1"/>
  <c r="AF75" i="1" s="1"/>
  <c r="AP67" i="1"/>
  <c r="AP74" i="1" s="1"/>
  <c r="AT74" i="1"/>
  <c r="AT67" i="1"/>
  <c r="AW67" i="1"/>
  <c r="AW73" i="1" s="1"/>
  <c r="AZ75" i="1"/>
  <c r="AZ67" i="1"/>
  <c r="BH67" i="1"/>
  <c r="BH72" i="1" s="1"/>
  <c r="BQ67" i="1"/>
  <c r="BQ75" i="1" s="1"/>
  <c r="BX71" i="1"/>
  <c r="J67" i="1"/>
  <c r="J75" i="1" s="1"/>
  <c r="R67" i="1"/>
  <c r="R71" i="1" s="1"/>
  <c r="X67" i="1"/>
  <c r="Z67" i="1"/>
  <c r="Z76" i="1" s="1"/>
  <c r="AK67" i="1"/>
  <c r="AK75" i="1" s="1"/>
  <c r="BA74" i="1"/>
  <c r="BF67" i="1"/>
  <c r="BF75" i="1" s="1"/>
  <c r="BN67" i="1"/>
  <c r="BN74" i="1" s="1"/>
  <c r="BT67" i="1"/>
  <c r="BT75" i="1" s="1"/>
  <c r="AF73" i="1"/>
  <c r="AH67" i="1"/>
  <c r="AJ67" i="1"/>
  <c r="AJ76" i="1" s="1"/>
  <c r="AO67" i="1"/>
  <c r="AS67" i="1"/>
  <c r="AS75" i="1" s="1"/>
  <c r="BA73" i="1"/>
  <c r="AZ73" i="1"/>
  <c r="BI67" i="1"/>
  <c r="BI75" i="1" s="1"/>
  <c r="BX72" i="1"/>
  <c r="BY67" i="1"/>
  <c r="BY75" i="1" s="1"/>
  <c r="T73" i="1"/>
  <c r="X75" i="1"/>
  <c r="AC67" i="1"/>
  <c r="AC71" i="1" s="1"/>
  <c r="AN67" i="1"/>
  <c r="AN71" i="1" s="1"/>
  <c r="AV67" i="1"/>
  <c r="AV74" i="1" s="1"/>
  <c r="BB67" i="1"/>
  <c r="BB70" i="1" s="1"/>
  <c r="BD67" i="1"/>
  <c r="BD76" i="1" s="1"/>
  <c r="BL67" i="1"/>
  <c r="BL75" i="1" s="1"/>
  <c r="BR67" i="1"/>
  <c r="BR72" i="1" s="1"/>
  <c r="BV67" i="1"/>
  <c r="BV71" i="1" s="1"/>
  <c r="E64" i="1"/>
  <c r="E67" i="1" s="1"/>
  <c r="E74" i="1" s="1"/>
  <c r="D64" i="1"/>
  <c r="D65" i="1"/>
  <c r="E58" i="1"/>
  <c r="F58" i="1"/>
  <c r="D62" i="1"/>
  <c r="I67" i="1"/>
  <c r="I70" i="1" s="1"/>
  <c r="T74" i="1"/>
  <c r="U67" i="1"/>
  <c r="U74" i="1" s="1"/>
  <c r="AF76" i="1"/>
  <c r="AF72" i="1"/>
  <c r="AF74" i="1"/>
  <c r="AF71" i="1"/>
  <c r="AG73" i="1"/>
  <c r="AG74" i="1"/>
  <c r="AG70" i="1"/>
  <c r="AG75" i="1"/>
  <c r="AG71" i="1"/>
  <c r="AG76" i="1"/>
  <c r="AG72" i="1"/>
  <c r="AP76" i="1"/>
  <c r="AP72" i="1"/>
  <c r="AP70" i="1"/>
  <c r="AP75" i="1"/>
  <c r="AP71" i="1"/>
  <c r="AT75" i="1"/>
  <c r="AT71" i="1"/>
  <c r="AT76" i="1"/>
  <c r="AT72" i="1"/>
  <c r="AT73" i="1"/>
  <c r="AT70" i="1"/>
  <c r="AW72" i="1"/>
  <c r="AZ74" i="1"/>
  <c r="AZ70" i="1"/>
  <c r="AZ76" i="1"/>
  <c r="AZ72" i="1"/>
  <c r="BH75" i="1"/>
  <c r="BH76" i="1"/>
  <c r="BH73" i="1"/>
  <c r="Z73" i="1"/>
  <c r="AK76" i="1"/>
  <c r="AK72" i="1"/>
  <c r="AK73" i="1"/>
  <c r="AK74" i="1"/>
  <c r="AK70" i="1"/>
  <c r="AK71" i="1"/>
  <c r="AN75" i="1"/>
  <c r="AO74" i="1"/>
  <c r="BB73" i="1"/>
  <c r="BF74" i="1"/>
  <c r="BF71" i="1"/>
  <c r="BF72" i="1"/>
  <c r="BM72" i="1"/>
  <c r="BN76" i="1"/>
  <c r="BN70" i="1"/>
  <c r="BT76" i="1"/>
  <c r="AH74" i="1"/>
  <c r="AH70" i="1"/>
  <c r="AH75" i="1"/>
  <c r="AH71" i="1"/>
  <c r="AH76" i="1"/>
  <c r="AH72" i="1"/>
  <c r="AH73" i="1"/>
  <c r="AJ72" i="1"/>
  <c r="AO75" i="1"/>
  <c r="AO71" i="1"/>
  <c r="AO76" i="1"/>
  <c r="AO72" i="1"/>
  <c r="AO73" i="1"/>
  <c r="AO70" i="1"/>
  <c r="AS74" i="1"/>
  <c r="AS70" i="1"/>
  <c r="AS71" i="1"/>
  <c r="AS76" i="1"/>
  <c r="AS72" i="1"/>
  <c r="BI76" i="1"/>
  <c r="BI74" i="1"/>
  <c r="BY76" i="1"/>
  <c r="AC70" i="1"/>
  <c r="AC75" i="1"/>
  <c r="AC76" i="1"/>
  <c r="AC72" i="1"/>
  <c r="AC73" i="1"/>
  <c r="AN74" i="1"/>
  <c r="AN70" i="1"/>
  <c r="AN76" i="1"/>
  <c r="AN72" i="1"/>
  <c r="AV71" i="1"/>
  <c r="BB76" i="1"/>
  <c r="BB72" i="1"/>
  <c r="BB74" i="1"/>
  <c r="BB75" i="1"/>
  <c r="BB71" i="1"/>
  <c r="BD74" i="1"/>
  <c r="BL76" i="1"/>
  <c r="BM75" i="1"/>
  <c r="BM71" i="1"/>
  <c r="BM76" i="1"/>
  <c r="BM73" i="1"/>
  <c r="BM70" i="1"/>
  <c r="BV70" i="1"/>
  <c r="X73" i="1"/>
  <c r="AN73" i="1"/>
  <c r="AS73" i="1"/>
  <c r="AR76" i="1"/>
  <c r="AW71" i="1"/>
  <c r="BH74" i="1"/>
  <c r="BM74" i="1"/>
  <c r="CB59" i="1"/>
  <c r="CA70" i="1"/>
  <c r="CD59" i="1"/>
  <c r="CC64" i="1"/>
  <c r="CA75" i="1"/>
  <c r="AB67" i="1"/>
  <c r="BE67" i="1"/>
  <c r="BE72" i="1" s="1"/>
  <c r="BP67" i="1"/>
  <c r="BP72" i="1" s="1"/>
  <c r="BU67" i="1"/>
  <c r="BU70" i="1" s="1"/>
  <c r="BX73" i="1"/>
  <c r="BZ67" i="1"/>
  <c r="BZ70" i="1" s="1"/>
  <c r="CA72" i="1"/>
  <c r="CD61" i="1"/>
  <c r="CB61" i="1"/>
  <c r="CA76" i="1"/>
  <c r="CC65" i="1"/>
  <c r="AZ71" i="1"/>
  <c r="BL71" i="1"/>
  <c r="CD65" i="1"/>
  <c r="CA73" i="1"/>
  <c r="CC62" i="1"/>
  <c r="CA71" i="1"/>
  <c r="CC60" i="1"/>
  <c r="CA74" i="1"/>
  <c r="CB63" i="1"/>
  <c r="CD63" i="1"/>
  <c r="J69" i="1"/>
  <c r="J74" i="1"/>
  <c r="I73" i="1"/>
  <c r="H58" i="1"/>
  <c r="D69" i="1"/>
  <c r="BX74" i="1" l="1"/>
  <c r="BX75" i="1"/>
  <c r="BX70" i="1"/>
  <c r="BV72" i="1"/>
  <c r="BQ76" i="1"/>
  <c r="BR70" i="1"/>
  <c r="BQ70" i="1"/>
  <c r="BQ71" i="1"/>
  <c r="BQ74" i="1"/>
  <c r="BQ73" i="1"/>
  <c r="BL74" i="1"/>
  <c r="BN71" i="1"/>
  <c r="BN73" i="1"/>
  <c r="BL73" i="1"/>
  <c r="BL72" i="1"/>
  <c r="BN75" i="1"/>
  <c r="BN72" i="1"/>
  <c r="BL70" i="1"/>
  <c r="BI73" i="1"/>
  <c r="BI71" i="1"/>
  <c r="BH70" i="1"/>
  <c r="BI70" i="1"/>
  <c r="BJ73" i="1"/>
  <c r="BD71" i="1"/>
  <c r="BF76" i="1"/>
  <c r="BF70" i="1"/>
  <c r="BA72" i="1"/>
  <c r="AW70" i="1"/>
  <c r="AW76" i="1"/>
  <c r="AW75" i="1"/>
  <c r="AX72" i="1"/>
  <c r="AX76" i="1"/>
  <c r="AW74" i="1"/>
  <c r="AX73" i="1"/>
  <c r="AX71" i="1"/>
  <c r="AR72" i="1"/>
  <c r="AR73" i="1"/>
  <c r="AR70" i="1"/>
  <c r="AR71" i="1"/>
  <c r="AP73" i="1"/>
  <c r="AL73" i="1"/>
  <c r="AL76" i="1"/>
  <c r="AL72" i="1"/>
  <c r="AL74" i="1"/>
  <c r="AL75" i="1"/>
  <c r="AL71" i="1"/>
  <c r="AL70" i="1"/>
  <c r="AC74" i="1"/>
  <c r="AD70" i="1"/>
  <c r="Y75" i="1"/>
  <c r="Y76" i="1"/>
  <c r="Y72" i="1"/>
  <c r="Y74" i="1"/>
  <c r="Z75" i="1"/>
  <c r="T70" i="1"/>
  <c r="T72" i="1"/>
  <c r="T76" i="1"/>
  <c r="V73" i="1"/>
  <c r="P67" i="1"/>
  <c r="P70" i="1" s="1"/>
  <c r="Q67" i="1"/>
  <c r="Q73" i="1" s="1"/>
  <c r="Q75" i="1"/>
  <c r="R73" i="1"/>
  <c r="Q70" i="1"/>
  <c r="R74" i="1"/>
  <c r="Q74" i="1"/>
  <c r="N74" i="1"/>
  <c r="L70" i="1"/>
  <c r="L75" i="1"/>
  <c r="M72" i="1"/>
  <c r="M71" i="1"/>
  <c r="M74" i="1"/>
  <c r="M75" i="1"/>
  <c r="M76" i="1"/>
  <c r="M73" i="1"/>
  <c r="N70" i="1"/>
  <c r="M70" i="1"/>
  <c r="L73" i="1"/>
  <c r="L74" i="1"/>
  <c r="N76" i="1"/>
  <c r="L72" i="1"/>
  <c r="N71" i="1"/>
  <c r="L76" i="1"/>
  <c r="N73" i="1"/>
  <c r="N72" i="1"/>
  <c r="H67" i="1"/>
  <c r="H70" i="1"/>
  <c r="H73" i="1"/>
  <c r="I75" i="1"/>
  <c r="J71" i="1"/>
  <c r="I76" i="1"/>
  <c r="I74" i="1"/>
  <c r="J72" i="1"/>
  <c r="I71" i="1"/>
  <c r="J70" i="1"/>
  <c r="J76" i="1"/>
  <c r="I72" i="1"/>
  <c r="J73" i="1"/>
  <c r="F67" i="1"/>
  <c r="F73" i="1" s="1"/>
  <c r="H74" i="1"/>
  <c r="BV73" i="1"/>
  <c r="BV75" i="1"/>
  <c r="BD70" i="1"/>
  <c r="AV76" i="1"/>
  <c r="BY72" i="1"/>
  <c r="AJ73" i="1"/>
  <c r="BT72" i="1"/>
  <c r="BD73" i="1"/>
  <c r="R70" i="1"/>
  <c r="V70" i="1"/>
  <c r="AD72" i="1"/>
  <c r="BY71" i="1"/>
  <c r="AJ74" i="1"/>
  <c r="BV76" i="1"/>
  <c r="BV74" i="1"/>
  <c r="BD72" i="1"/>
  <c r="AV73" i="1"/>
  <c r="AV75" i="1"/>
  <c r="BY70" i="1"/>
  <c r="AV70" i="1"/>
  <c r="AJ71" i="1"/>
  <c r="BY73" i="1"/>
  <c r="R76" i="1"/>
  <c r="V72" i="1"/>
  <c r="R72" i="1"/>
  <c r="BD75" i="1"/>
  <c r="BJ70" i="1"/>
  <c r="AD71" i="1"/>
  <c r="H76" i="1"/>
  <c r="H71" i="1"/>
  <c r="BT71" i="1"/>
  <c r="BJ72" i="1"/>
  <c r="AV72" i="1"/>
  <c r="BY74" i="1"/>
  <c r="AJ70" i="1"/>
  <c r="AJ75" i="1"/>
  <c r="BT70" i="1"/>
  <c r="R75" i="1"/>
  <c r="V76" i="1"/>
  <c r="BJ71" i="1"/>
  <c r="AD76" i="1"/>
  <c r="BJ75" i="1"/>
  <c r="AD73" i="1"/>
  <c r="AD75" i="1"/>
  <c r="BE74" i="1"/>
  <c r="Y70" i="1"/>
  <c r="Y73" i="1"/>
  <c r="Y71" i="1"/>
  <c r="BT73" i="1"/>
  <c r="V75" i="1"/>
  <c r="BJ74" i="1"/>
  <c r="H75" i="1"/>
  <c r="H72" i="1"/>
  <c r="BU72" i="1"/>
  <c r="BT74" i="1"/>
  <c r="BF73" i="1"/>
  <c r="BQ72" i="1"/>
  <c r="BH71" i="1"/>
  <c r="AF70" i="1"/>
  <c r="V74" i="1"/>
  <c r="Q72" i="1"/>
  <c r="X71" i="1"/>
  <c r="X76" i="1"/>
  <c r="X72" i="1"/>
  <c r="X74" i="1"/>
  <c r="X70" i="1"/>
  <c r="BR74" i="1"/>
  <c r="BR76" i="1"/>
  <c r="BR73" i="1"/>
  <c r="BR71" i="1"/>
  <c r="BR75" i="1"/>
  <c r="Z72" i="1"/>
  <c r="Z70" i="1"/>
  <c r="Z74" i="1"/>
  <c r="Z71" i="1"/>
  <c r="D67" i="1"/>
  <c r="D76" i="1" s="1"/>
  <c r="E71" i="1"/>
  <c r="E72" i="1"/>
  <c r="F71" i="1"/>
  <c r="F72" i="1"/>
  <c r="F74" i="1"/>
  <c r="E70" i="1"/>
  <c r="F70" i="1"/>
  <c r="F76" i="1"/>
  <c r="F75" i="1"/>
  <c r="E75" i="1"/>
  <c r="E76" i="1"/>
  <c r="E73" i="1"/>
  <c r="AB73" i="1"/>
  <c r="AB70" i="1"/>
  <c r="AB75" i="1"/>
  <c r="AB71" i="1"/>
  <c r="AB76" i="1"/>
  <c r="AB72" i="1"/>
  <c r="BU73" i="1"/>
  <c r="BU75" i="1"/>
  <c r="BU71" i="1"/>
  <c r="BU76" i="1"/>
  <c r="CB67" i="1"/>
  <c r="CB74" i="1" s="1"/>
  <c r="BP74" i="1"/>
  <c r="P72" i="1"/>
  <c r="P71" i="1"/>
  <c r="U76" i="1"/>
  <c r="U72" i="1"/>
  <c r="U73" i="1"/>
  <c r="U75" i="1"/>
  <c r="U71" i="1"/>
  <c r="BP73" i="1"/>
  <c r="BP75" i="1"/>
  <c r="BP71" i="1"/>
  <c r="BP76" i="1"/>
  <c r="BZ73" i="1"/>
  <c r="BZ75" i="1"/>
  <c r="BZ71" i="1"/>
  <c r="BZ76" i="1"/>
  <c r="BZ72" i="1"/>
  <c r="BE73" i="1"/>
  <c r="BE70" i="1"/>
  <c r="BE75" i="1"/>
  <c r="BE71" i="1"/>
  <c r="BE76" i="1"/>
  <c r="CD67" i="1"/>
  <c r="CD74" i="1" s="1"/>
  <c r="BZ74" i="1"/>
  <c r="BU74" i="1"/>
  <c r="AB74" i="1"/>
  <c r="CC67" i="1"/>
  <c r="BP70" i="1"/>
  <c r="U70" i="1"/>
  <c r="P74" i="1" l="1"/>
  <c r="P76" i="1"/>
  <c r="Q71" i="1"/>
  <c r="P75" i="1"/>
  <c r="P73" i="1"/>
  <c r="Q76" i="1"/>
  <c r="CD70" i="1"/>
  <c r="CD76" i="1"/>
  <c r="D73" i="1"/>
  <c r="D71" i="1"/>
  <c r="D70" i="1"/>
  <c r="D72" i="1"/>
  <c r="D75" i="1"/>
  <c r="D74" i="1"/>
  <c r="CC72" i="1"/>
  <c r="CC70" i="1"/>
  <c r="CC74" i="1"/>
  <c r="CC76" i="1"/>
  <c r="CB72" i="1"/>
  <c r="CB70" i="1"/>
  <c r="CC73" i="1"/>
  <c r="CC75" i="1"/>
  <c r="CB76" i="1"/>
  <c r="CB71" i="1"/>
  <c r="CB73" i="1"/>
  <c r="CB75" i="1"/>
  <c r="CD73" i="1"/>
  <c r="CD71" i="1"/>
  <c r="CD75" i="1"/>
  <c r="CC71" i="1"/>
  <c r="CD72" i="1"/>
</calcChain>
</file>

<file path=xl/comments1.xml><?xml version="1.0" encoding="utf-8"?>
<comments xmlns="http://schemas.openxmlformats.org/spreadsheetml/2006/main">
  <authors>
    <author>Tony Geudens</author>
  </authors>
  <commentList>
    <comment ref="C23" authorId="0">
      <text>
        <r>
          <rPr>
            <sz val="9"/>
            <color indexed="81"/>
            <rFont val="Trebuchet MS"/>
            <family val="2"/>
          </rPr>
          <t xml:space="preserve">This will be part of the title of your evaluation forms.
</t>
        </r>
        <r>
          <rPr>
            <i/>
            <sz val="9"/>
            <color indexed="81"/>
            <rFont val="Trebuchet MS"/>
            <family val="2"/>
          </rPr>
          <t>For example:</t>
        </r>
        <r>
          <rPr>
            <sz val="9"/>
            <color indexed="81"/>
            <rFont val="Trebuchet MS"/>
            <family val="2"/>
          </rPr>
          <t xml:space="preserve">
</t>
        </r>
        <r>
          <rPr>
            <i/>
            <sz val="9"/>
            <color indexed="81"/>
            <rFont val="Trebuchet MS"/>
            <family val="2"/>
          </rPr>
          <t>Training course on project management</t>
        </r>
        <r>
          <rPr>
            <sz val="9"/>
            <color indexed="81"/>
            <rFont val="Trebuchet MS"/>
            <family val="2"/>
          </rPr>
          <t xml:space="preserve">
</t>
        </r>
      </text>
    </comment>
    <comment ref="C24" authorId="0">
      <text>
        <r>
          <rPr>
            <sz val="9"/>
            <color indexed="81"/>
            <rFont val="Trebuchet MS"/>
            <family val="2"/>
          </rPr>
          <t xml:space="preserve">Write the date and place of your activity. It will be added under the title in your evaluation form. Leave blank if you don't want it to show up.
</t>
        </r>
        <r>
          <rPr>
            <i/>
            <sz val="9"/>
            <color indexed="81"/>
            <rFont val="Trebuchet MS"/>
            <family val="2"/>
          </rPr>
          <t>For example:
12-18 July 2013 - Braga, Portugal</t>
        </r>
      </text>
    </comment>
    <comment ref="C25" authorId="0">
      <text>
        <r>
          <rPr>
            <sz val="9"/>
            <color indexed="81"/>
            <rFont val="Trebuchet MS"/>
            <family val="2"/>
          </rPr>
          <t xml:space="preserve">How many participants took part in your activity? Enter a number between 1 and 50 (max)
</t>
        </r>
        <r>
          <rPr>
            <i/>
            <sz val="9"/>
            <color indexed="81"/>
            <rFont val="Trebuchet MS"/>
            <family val="2"/>
          </rPr>
          <t>This will create the number of scores that you can enter in the answer sheet (tab 4).</t>
        </r>
      </text>
    </comment>
    <comment ref="C36"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to the right empty.
</t>
        </r>
        <r>
          <rPr>
            <i/>
            <sz val="9"/>
            <color indexed="81"/>
            <rFont val="Trebuchet MS"/>
            <family val="2"/>
          </rPr>
          <t>For example:
Yes, No, 1, 2, 3, Completely, Low, Medium, High...</t>
        </r>
      </text>
    </comment>
    <comment ref="C37" authorId="0">
      <text>
        <r>
          <rPr>
            <sz val="9"/>
            <color indexed="81"/>
            <rFont val="Trebuchet MS"/>
            <family val="2"/>
          </rPr>
          <t xml:space="preserve">This label will be used as the title of the graph that will be generated based on the answers. Insert a </t>
        </r>
        <r>
          <rPr>
            <b/>
            <sz val="9"/>
            <color indexed="81"/>
            <rFont val="Trebuchet MS"/>
            <family val="2"/>
          </rPr>
          <t>short keyword</t>
        </r>
        <r>
          <rPr>
            <sz val="9"/>
            <color indexed="81"/>
            <rFont val="Trebuchet MS"/>
            <family val="2"/>
          </rPr>
          <t xml:space="preserve"> that summarises the question.
</t>
        </r>
        <r>
          <rPr>
            <i/>
            <sz val="9"/>
            <color indexed="81"/>
            <rFont val="Trebuchet MS"/>
            <family val="2"/>
          </rPr>
          <t>For example: Objectives met, Communication skills...</t>
        </r>
      </text>
    </comment>
    <comment ref="C44"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to the right empty.
</t>
        </r>
        <r>
          <rPr>
            <i/>
            <sz val="9"/>
            <color indexed="81"/>
            <rFont val="Trebuchet MS"/>
            <family val="2"/>
          </rPr>
          <t>For example:
Yes, No, 1, 2, 3, Completely, Low, Medium, High...</t>
        </r>
      </text>
    </comment>
    <comment ref="C45" authorId="0">
      <text>
        <r>
          <rPr>
            <sz val="9"/>
            <color indexed="81"/>
            <rFont val="Trebuchet MS"/>
            <family val="2"/>
          </rPr>
          <t xml:space="preserve">This label will be used as the title of the graph that will be generated based on the answers. Insert a </t>
        </r>
        <r>
          <rPr>
            <b/>
            <sz val="9"/>
            <color indexed="81"/>
            <rFont val="Trebuchet MS"/>
            <family val="2"/>
          </rPr>
          <t>short keyword</t>
        </r>
        <r>
          <rPr>
            <sz val="9"/>
            <color indexed="81"/>
            <rFont val="Trebuchet MS"/>
            <family val="2"/>
          </rPr>
          <t xml:space="preserve"> that summarises the question.
</t>
        </r>
        <r>
          <rPr>
            <i/>
            <sz val="9"/>
            <color indexed="81"/>
            <rFont val="Trebuchet MS"/>
            <family val="2"/>
          </rPr>
          <t>For example: Objectives met, Communication skills...</t>
        </r>
      </text>
    </comment>
    <comment ref="C52"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53"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60"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61"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68"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69"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76"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77"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84"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85"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92"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93"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00"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01"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08"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09"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16"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17"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24"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25"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32"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33"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40"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41"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48"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49"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56"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57"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64"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65"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72"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73"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80"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81"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 ref="C188" authorId="0">
      <text>
        <r>
          <rPr>
            <sz val="9"/>
            <color indexed="81"/>
            <rFont val="Trebuchet MS"/>
            <family val="2"/>
          </rPr>
          <t xml:space="preserve">Enter the answer options (max 7) from which participants can choose one. Insert them in this row from left to right. Keep the the options nice and short, as they will also be used in the graphs. If you have less than 7 options, leave the extra boxes empty.
</t>
        </r>
        <r>
          <rPr>
            <i/>
            <sz val="9"/>
            <color indexed="81"/>
            <rFont val="Trebuchet MS"/>
            <family val="2"/>
          </rPr>
          <t>For example:
Yes, No, 1, 2, 3, Completely, Low, Medium, High...</t>
        </r>
      </text>
    </comment>
    <comment ref="C189" authorId="0">
      <text>
        <r>
          <rPr>
            <sz val="9"/>
            <color indexed="81"/>
            <rFont val="Tahoma"/>
            <family val="2"/>
          </rPr>
          <t xml:space="preserve">This label will be used as the title of the graph that will be generated based on the answers. Insert a </t>
        </r>
        <r>
          <rPr>
            <b/>
            <sz val="9"/>
            <color indexed="81"/>
            <rFont val="Tahoma"/>
            <family val="2"/>
          </rPr>
          <t>short keyword</t>
        </r>
        <r>
          <rPr>
            <sz val="9"/>
            <color indexed="81"/>
            <rFont val="Tahoma"/>
            <family val="2"/>
          </rPr>
          <t xml:space="preserve"> that summarises the question.
</t>
        </r>
        <r>
          <rPr>
            <i/>
            <sz val="9"/>
            <color indexed="81"/>
            <rFont val="Tahoma"/>
            <family val="2"/>
          </rPr>
          <t>For example: Objectives met, Communication skills...</t>
        </r>
      </text>
    </comment>
  </commentList>
</comments>
</file>

<file path=xl/sharedStrings.xml><?xml version="1.0" encoding="utf-8"?>
<sst xmlns="http://schemas.openxmlformats.org/spreadsheetml/2006/main" count="371" uniqueCount="148">
  <si>
    <t>Ask yourself the following questions:</t>
  </si>
  <si>
    <t>Evaluation made easy - by SALTO</t>
  </si>
  <si>
    <t>3. How do you know your activity generated the change?</t>
  </si>
  <si>
    <t>(bottom left of this window)</t>
  </si>
  <si>
    <t>Name of your activity:</t>
  </si>
  <si>
    <t>Question 1:</t>
  </si>
  <si>
    <t>Question 2:</t>
  </si>
  <si>
    <t>Question 3:</t>
  </si>
  <si>
    <t>Question A:</t>
  </si>
  <si>
    <t>Question B:</t>
  </si>
  <si>
    <t>Question C:</t>
  </si>
  <si>
    <t>Post &amp; Pre-Evaluation Form</t>
  </si>
  <si>
    <t>Answer options:</t>
  </si>
  <si>
    <t>Graph title:</t>
  </si>
  <si>
    <t>How did the course change your professional life?</t>
  </si>
  <si>
    <t>Important questions for your evaluation strategy</t>
  </si>
  <si>
    <t>4.Does the impact of your activity have a lasting effect?</t>
  </si>
  <si>
    <t>Create your evaluation forms</t>
  </si>
  <si>
    <t>Date and place:</t>
  </si>
  <si>
    <t>A little</t>
  </si>
  <si>
    <t>Ask this:</t>
  </si>
  <si>
    <t xml:space="preserve">Evaluate your educational activity in a professional way. 
This evaluation tool can be used for your training courses, 
but also seminars, conferences, study visits, job shadowing... </t>
  </si>
  <si>
    <t>1. What do you want to evaluate?</t>
  </si>
  <si>
    <t>What can you use this excel tool for?</t>
  </si>
  <si>
    <t xml:space="preserve">Ready? Click on tab 2 to generate your evaluation forms </t>
  </si>
  <si>
    <t>How does it work?</t>
  </si>
  <si>
    <t>3) You can ask questions in the follow-up questionnaire that you did not ask in the post-questionnaire.</t>
  </si>
  <si>
    <r>
      <t xml:space="preserve">1) Adapt the highlighted fields below to create your </t>
    </r>
    <r>
      <rPr>
        <b/>
        <sz val="10"/>
        <rFont val="Verdana"/>
        <family val="2"/>
      </rPr>
      <t>post-questionnaire</t>
    </r>
    <r>
      <rPr>
        <sz val="10"/>
        <rFont val="Verdana"/>
        <family val="2"/>
      </rPr>
      <t xml:space="preserve"> (to be used at the end of your activty)
</t>
    </r>
  </si>
  <si>
    <r>
      <t xml:space="preserve">    and the </t>
    </r>
    <r>
      <rPr>
        <b/>
        <sz val="10"/>
        <rFont val="Verdana"/>
        <family val="2"/>
      </rPr>
      <t>follow-up questionnaire</t>
    </r>
    <r>
      <rPr>
        <sz val="10"/>
        <rFont val="Verdana"/>
        <family val="2"/>
      </rPr>
      <t xml:space="preserve"> (to be filled in by participants 3 to 6 months after the course).</t>
    </r>
  </si>
  <si>
    <t xml:space="preserve">2) Indicate for each question in which questionnaire it should show up (post- or follow-up questionnaire). </t>
  </si>
  <si>
    <t xml:space="preserve">    Both 'before' &amp; 'at the end' questions will be asked in the post-course questionnaire.</t>
  </si>
  <si>
    <t>When your form is ready</t>
  </si>
  <si>
    <t>You can check regularly on tab 3 what your evaluation forms will look like.</t>
  </si>
  <si>
    <t>When you are ready, you can either print the form or copy &amp; paste it in Word.</t>
  </si>
  <si>
    <t>In Word you can adapt the layout or add additional questions.</t>
  </si>
  <si>
    <r>
      <t xml:space="preserve">When participants have filled the forms, enter their answers to the questions on </t>
    </r>
    <r>
      <rPr>
        <b/>
        <sz val="10"/>
        <rFont val="Verdana"/>
        <family val="2"/>
      </rPr>
      <t>tab 4</t>
    </r>
    <r>
      <rPr>
        <sz val="10"/>
        <rFont val="Verdana"/>
        <family val="2"/>
      </rPr>
      <t>.</t>
    </r>
  </si>
  <si>
    <t>Number of participants:</t>
  </si>
  <si>
    <t>Get started!</t>
  </si>
  <si>
    <t>For technical reasons we need to group all multiple-choice questions and open questions.</t>
  </si>
  <si>
    <t>Keep your answer options short, as these will be used in the graphs on tab 5.</t>
  </si>
  <si>
    <t xml:space="preserve">5) and copy the automatically created evaluation graphs from tab 5. </t>
  </si>
  <si>
    <t>4) Insert the answers from the participants on tab 4.</t>
  </si>
  <si>
    <t xml:space="preserve">3) This will generate your evaluation forms on tab 3. </t>
  </si>
  <si>
    <t xml:space="preserve">2) Enter your evaluation questions on tab 2. </t>
  </si>
  <si>
    <t xml:space="preserve">1) Reflect on your evaluation strategy below. </t>
  </si>
  <si>
    <t xml:space="preserve">This is obviously linked to the objectives of your educational activity. </t>
  </si>
  <si>
    <t xml:space="preserve">Measure what you set out to reach with your activity. You can evaluate: </t>
  </si>
  <si>
    <t>&gt; participants' knowledge, skills, attitudes regarding the topic of the course,</t>
  </si>
  <si>
    <t>&gt; changes, actions and follow-up the participants plan to carry out after the course.</t>
  </si>
  <si>
    <t>You can use interactive methods to get participants' evaluation, or you can ask them to fill out a questionnaire. This tool focuses on evaluation questionnaires or forms.</t>
  </si>
  <si>
    <t>In an evaluation form, you can ask a mix of open and closed questions:</t>
  </si>
  <si>
    <t xml:space="preserve">&gt; Open questions lead to qualitive answers and rich information about your activity. </t>
  </si>
  <si>
    <t>&gt; Closed questions (select a value from a list) make quantitative comparisons possible.</t>
  </si>
  <si>
    <t xml:space="preserve">You have to evaluate participant's competences before and after the course to measure any change. This SALTO system suggests to measure 'before and after' within one questionnaire at the end of your activity. The same question asks people to express their opinion, as it was before the course AND at the end of the course. That way participants use the same evaluation criteria to answer. And you can easily compare the pre &amp; post answers. </t>
  </si>
  <si>
    <t>Define your multiple-choice questions (maximum 20)</t>
  </si>
  <si>
    <t>Question 4:</t>
  </si>
  <si>
    <t>Question 5:</t>
  </si>
  <si>
    <t>Question 6:</t>
  </si>
  <si>
    <t>Question 7:</t>
  </si>
  <si>
    <t>Question 8:</t>
  </si>
  <si>
    <t>Question 9:</t>
  </si>
  <si>
    <t>Question 10:</t>
  </si>
  <si>
    <t>Question 11:</t>
  </si>
  <si>
    <t>Question 12:</t>
  </si>
  <si>
    <t>Question 13:</t>
  </si>
  <si>
    <t>Question 14:</t>
  </si>
  <si>
    <t>0</t>
  </si>
  <si>
    <t>1</t>
  </si>
  <si>
    <t>2</t>
  </si>
  <si>
    <t>3</t>
  </si>
  <si>
    <t>4</t>
  </si>
  <si>
    <t>5</t>
  </si>
  <si>
    <t>option 1</t>
  </si>
  <si>
    <t>option 2</t>
  </si>
  <si>
    <t>Please take some quality time to answer these questions.</t>
  </si>
  <si>
    <t>Circle the appropriate answers. Indicate your answer as it was 'before the activity' or now after the course, as indicated in front of the answer options.</t>
  </si>
  <si>
    <t>Question 15:</t>
  </si>
  <si>
    <t>Question 16:</t>
  </si>
  <si>
    <t>Question 17:</t>
  </si>
  <si>
    <t>Question 18:</t>
  </si>
  <si>
    <t>Question 19:</t>
  </si>
  <si>
    <t>Question 20:</t>
  </si>
  <si>
    <t>Question D:</t>
  </si>
  <si>
    <t>Question E:</t>
  </si>
  <si>
    <t>Question F:</t>
  </si>
  <si>
    <t>Question G:</t>
  </si>
  <si>
    <t>Question H:</t>
  </si>
  <si>
    <t>Question I:</t>
  </si>
  <si>
    <t>Question J:</t>
  </si>
  <si>
    <t>Replace this with your question or leave blank</t>
  </si>
  <si>
    <t>Anything else to add?</t>
  </si>
  <si>
    <t>Follow-up questionnaire</t>
  </si>
  <si>
    <t>Open questions</t>
  </si>
  <si>
    <t>Thank you for your time!</t>
  </si>
  <si>
    <t>Data</t>
  </si>
  <si>
    <t>Evaluation</t>
  </si>
  <si>
    <t>Sheet</t>
  </si>
  <si>
    <t>Maximum 50</t>
  </si>
  <si>
    <t>Enter  answers from your evaluation forms here - then copy graphs from tab 5</t>
  </si>
  <si>
    <t>Totals</t>
  </si>
  <si>
    <t>Copy your evaluation graphs</t>
  </si>
  <si>
    <t>6</t>
  </si>
  <si>
    <t>Define your open questions (maximum 10)</t>
  </si>
  <si>
    <t>* This excel tool turns your quantitative data automatically into nice graphs. This gives you a compact and visual overview of the impact of your activity. The qualitative answers to the open questions explain the figures from the graphs.</t>
  </si>
  <si>
    <t>* Generate such 'before and after' questions on tab 2 and turn participants' answers into clear graphs that compare before &amp; after (tab 4 and 5).</t>
  </si>
  <si>
    <t>* With this excel tool, you can generate such a 'follow-up questionnaire' on tab 2 and add the data on tab 4. The contrasted results (before, at the end and after the course) will be shown in comparative graphs on tab 5.</t>
  </si>
  <si>
    <t>Keep the order of questions because it will be easier to add the answers on tab 4.</t>
  </si>
  <si>
    <t>We give a few examples: please adapt them to your needs (overwrite them).</t>
  </si>
  <si>
    <t>Leave the unused questions blank. Uncheck their 'Ask this' boxes.</t>
  </si>
  <si>
    <t>The information below will show up on the following tabs.</t>
  </si>
  <si>
    <t>Right click any part of the graph to change colour, size, labels, etc.</t>
  </si>
  <si>
    <t>Then you are ready to copy and paste the graphs according to your needs.</t>
  </si>
  <si>
    <t>Before the course</t>
  </si>
  <si>
    <t>At the end of the course</t>
  </si>
  <si>
    <t>Months after the course</t>
  </si>
  <si>
    <t>Replace this with the name of your activity</t>
  </si>
  <si>
    <t>How do you rate your intercultural communication skills (0=none, 6=perfect)</t>
  </si>
  <si>
    <t>Intercultural communication</t>
  </si>
  <si>
    <t>Have you used resources from the course (methods, handouts, publications) in your youth work?</t>
  </si>
  <si>
    <t>Yes</t>
  </si>
  <si>
    <t>No</t>
  </si>
  <si>
    <t>Resources used</t>
  </si>
  <si>
    <t>Graph title 4</t>
  </si>
  <si>
    <t>option 3</t>
  </si>
  <si>
    <t>option 4</t>
  </si>
  <si>
    <t>option 5</t>
  </si>
  <si>
    <t>option 6</t>
  </si>
  <si>
    <t>option 7</t>
  </si>
  <si>
    <t>What are the 3 most important things you learned at the course?</t>
  </si>
  <si>
    <t>Change any of the elements on tab 2 to modify the details of these forms.</t>
  </si>
  <si>
    <t>The questionnaire below should be filled in a few weeks/months after the course.</t>
  </si>
  <si>
    <t>This allows you to contrast the findings at the end of the course and the long term impact.</t>
  </si>
  <si>
    <t>Copy and paste these questions into word to adapt layout OR select &amp; print the selection.</t>
  </si>
  <si>
    <t>When ready, you can print selected cells OR copy &amp; paste the forms below into a word-processing programme to further adapt the layout or add your logo etc.</t>
  </si>
  <si>
    <t>Below you find the result of the evaluation questions you created on tab 2 (both the post-course questionnaire and the follow-up questionnaire below it).</t>
  </si>
  <si>
    <t>…</t>
  </si>
  <si>
    <t>Where and when took your activity place?</t>
  </si>
  <si>
    <t xml:space="preserve">Circle the appropriate answer under each question - add comments to explain. </t>
  </si>
  <si>
    <t>For each open question, you will get a combined and a set of seperate graphs.</t>
  </si>
  <si>
    <t>2. How do you want to evaluate this?</t>
  </si>
  <si>
    <t>How much do you know about the course topic?</t>
  </si>
  <si>
    <t>Nothing</t>
  </si>
  <si>
    <t>A lot</t>
  </si>
  <si>
    <t>Everything</t>
  </si>
  <si>
    <t>Course topic</t>
  </si>
  <si>
    <t>So so</t>
  </si>
  <si>
    <t>Right click on a graph and "select data" to remove cells without values from the graph source.</t>
  </si>
  <si>
    <t>Measure your participants' competences and actions again some months after the course.  Use the same closed questions as you did at the end of the course, so you can compare the answers. And add some questions about what they have done since the course: set up projects, used methods, kept contact with other participants, etc</t>
  </si>
</sst>
</file>

<file path=xl/styles.xml><?xml version="1.0" encoding="utf-8"?>
<styleSheet xmlns="http://schemas.openxmlformats.org/spreadsheetml/2006/main" xmlns:mc="http://schemas.openxmlformats.org/markup-compatibility/2006" xmlns:x14ac="http://schemas.microsoft.com/office/spreadsheetml/2009/9/ac" mc:Ignorable="x14ac">
  <fonts count="36">
    <font>
      <sz val="10"/>
      <name val="Verdana"/>
    </font>
    <font>
      <sz val="8"/>
      <name val="Verdana"/>
      <family val="2"/>
    </font>
    <font>
      <sz val="10"/>
      <name val="Arial"/>
      <family val="2"/>
    </font>
    <font>
      <sz val="11"/>
      <name val="Arial"/>
      <family val="2"/>
    </font>
    <font>
      <b/>
      <sz val="10"/>
      <name val="Arial"/>
      <family val="2"/>
    </font>
    <font>
      <sz val="10"/>
      <name val="Verdana"/>
      <family val="2"/>
    </font>
    <font>
      <b/>
      <sz val="10"/>
      <name val="Verdana"/>
      <family val="2"/>
    </font>
    <font>
      <b/>
      <sz val="12"/>
      <name val="Verdana"/>
      <family val="2"/>
    </font>
    <font>
      <sz val="10"/>
      <name val="Verdana"/>
      <family val="2"/>
    </font>
    <font>
      <sz val="9"/>
      <color indexed="81"/>
      <name val="Tahoma"/>
      <family val="2"/>
    </font>
    <font>
      <b/>
      <sz val="9"/>
      <color indexed="81"/>
      <name val="Tahoma"/>
      <family val="2"/>
    </font>
    <font>
      <i/>
      <sz val="10"/>
      <name val="Verdana"/>
      <family val="2"/>
    </font>
    <font>
      <sz val="9"/>
      <name val="Verdana"/>
      <family val="2"/>
    </font>
    <font>
      <i/>
      <sz val="9"/>
      <color indexed="81"/>
      <name val="Tahoma"/>
      <family val="2"/>
    </font>
    <font>
      <sz val="9"/>
      <color indexed="81"/>
      <name val="Trebuchet MS"/>
      <family val="2"/>
    </font>
    <font>
      <i/>
      <sz val="9"/>
      <color indexed="81"/>
      <name val="Trebuchet MS"/>
      <family val="2"/>
    </font>
    <font>
      <sz val="20"/>
      <color rgb="FF669900"/>
      <name val="Sansation"/>
    </font>
    <font>
      <sz val="14"/>
      <color rgb="FF7030A0"/>
      <name val="Sansation"/>
    </font>
    <font>
      <sz val="12"/>
      <color rgb="FFCC0099"/>
      <name val="Sansation"/>
    </font>
    <font>
      <b/>
      <sz val="10"/>
      <color rgb="FF7030A0"/>
      <name val="Verdana"/>
      <family val="2"/>
    </font>
    <font>
      <b/>
      <sz val="9"/>
      <name val="Verdana"/>
      <family val="2"/>
    </font>
    <font>
      <sz val="11"/>
      <name val="Verdana"/>
      <family val="2"/>
    </font>
    <font>
      <sz val="14"/>
      <color rgb="FFCC0099"/>
      <name val="Sansation"/>
    </font>
    <font>
      <sz val="11"/>
      <color rgb="FF7030A0"/>
      <name val="Arial"/>
      <family val="2"/>
    </font>
    <font>
      <sz val="8"/>
      <color rgb="FF000000"/>
      <name val="Tahoma"/>
      <family val="2"/>
    </font>
    <font>
      <sz val="8"/>
      <name val="Verdana"/>
      <family val="2"/>
    </font>
    <font>
      <sz val="10"/>
      <name val="Arial"/>
      <family val="2"/>
    </font>
    <font>
      <b/>
      <sz val="12"/>
      <color rgb="FF7030A0"/>
      <name val="Arial"/>
      <family val="2"/>
    </font>
    <font>
      <sz val="10"/>
      <color rgb="FF669900"/>
      <name val="Verdana"/>
      <family val="2"/>
    </font>
    <font>
      <b/>
      <sz val="9"/>
      <color indexed="81"/>
      <name val="Trebuchet MS"/>
      <family val="2"/>
    </font>
    <font>
      <i/>
      <sz val="10"/>
      <color rgb="FFFF0066"/>
      <name val="Verdana"/>
      <family val="2"/>
    </font>
    <font>
      <b/>
      <i/>
      <sz val="10"/>
      <color rgb="FFFF0066"/>
      <name val="Verdana"/>
      <family val="2"/>
    </font>
    <font>
      <sz val="10"/>
      <color rgb="FFFF0066"/>
      <name val="Verdana"/>
      <family val="2"/>
    </font>
    <font>
      <sz val="10"/>
      <color theme="5" tint="0.79998168889431442"/>
      <name val="Verdana"/>
      <family val="2"/>
    </font>
    <font>
      <sz val="10"/>
      <color theme="5" tint="0.59999389629810485"/>
      <name val="Verdana"/>
      <family val="2"/>
    </font>
    <font>
      <b/>
      <sz val="10"/>
      <color theme="5" tint="0.59999389629810485"/>
      <name val="Verdana"/>
      <family val="2"/>
    </font>
  </fonts>
  <fills count="3">
    <fill>
      <patternFill patternType="none"/>
    </fill>
    <fill>
      <patternFill patternType="gray125"/>
    </fill>
    <fill>
      <patternFill patternType="solid">
        <fgColor rgb="FFBFCD37"/>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50"/>
      </left>
      <right style="thin">
        <color indexed="50"/>
      </right>
      <top/>
      <bottom style="thin">
        <color indexed="5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50"/>
      </left>
      <right/>
      <top/>
      <bottom style="thin">
        <color indexed="50"/>
      </bottom>
      <diagonal/>
    </border>
    <border>
      <left style="thin">
        <color rgb="FFBFCD37"/>
      </left>
      <right style="thin">
        <color rgb="FFBFCD37"/>
      </right>
      <top style="thin">
        <color rgb="FFBFCD37"/>
      </top>
      <bottom style="thin">
        <color rgb="FFBFCD37"/>
      </bottom>
      <diagonal/>
    </border>
    <border>
      <left/>
      <right/>
      <top/>
      <bottom style="thin">
        <color rgb="FFBFCD37"/>
      </bottom>
      <diagonal/>
    </border>
    <border>
      <left/>
      <right/>
      <top/>
      <bottom style="medium">
        <color indexed="64"/>
      </bottom>
      <diagonal/>
    </border>
    <border>
      <left style="thin">
        <color rgb="FFBFCD37"/>
      </left>
      <right/>
      <top style="thin">
        <color rgb="FFBFCD37"/>
      </top>
      <bottom style="thin">
        <color rgb="FFBFCD37"/>
      </bottom>
      <diagonal/>
    </border>
    <border>
      <left style="thin">
        <color indexed="64"/>
      </left>
      <right/>
      <top/>
      <bottom style="thin">
        <color rgb="FFBFCD37"/>
      </bottom>
      <diagonal/>
    </border>
    <border>
      <left style="thin">
        <color indexed="64"/>
      </left>
      <right style="thin">
        <color rgb="FFBFCD37"/>
      </right>
      <top style="thin">
        <color rgb="FFBFCD37"/>
      </top>
      <bottom style="thin">
        <color rgb="FFBFCD37"/>
      </bottom>
      <diagonal/>
    </border>
    <border>
      <left style="thin">
        <color indexed="64"/>
      </left>
      <right style="thin">
        <color indexed="50"/>
      </right>
      <top/>
      <bottom style="thin">
        <color indexed="50"/>
      </bottom>
      <diagonal/>
    </border>
    <border>
      <left/>
      <right style="thin">
        <color indexed="64"/>
      </right>
      <top/>
      <bottom style="thin">
        <color rgb="FFBFCD37"/>
      </bottom>
      <diagonal/>
    </border>
    <border>
      <left style="thin">
        <color rgb="FFBFCD37"/>
      </left>
      <right style="thin">
        <color indexed="64"/>
      </right>
      <top style="thin">
        <color rgb="FFBFCD37"/>
      </top>
      <bottom style="thin">
        <color rgb="FFBFCD37"/>
      </bottom>
      <diagonal/>
    </border>
    <border>
      <left style="thin">
        <color indexed="50"/>
      </left>
      <right style="thin">
        <color indexed="64"/>
      </right>
      <top/>
      <bottom style="thin">
        <color indexed="50"/>
      </bottom>
      <diagonal/>
    </border>
    <border>
      <left/>
      <right/>
      <top style="thin">
        <color rgb="FFBFCD37"/>
      </top>
      <bottom style="thin">
        <color rgb="FFBFCD37"/>
      </bottom>
      <diagonal/>
    </border>
    <border>
      <left/>
      <right/>
      <top/>
      <bottom style="thin">
        <color indexed="50"/>
      </bottom>
      <diagonal/>
    </border>
    <border>
      <left style="thin">
        <color indexed="64"/>
      </left>
      <right style="thin">
        <color indexed="64"/>
      </right>
      <top/>
      <bottom style="thin">
        <color indexed="50"/>
      </bottom>
      <diagonal/>
    </border>
    <border>
      <left style="thin">
        <color indexed="64"/>
      </left>
      <right style="thin">
        <color indexed="64"/>
      </right>
      <top/>
      <bottom style="thin">
        <color rgb="FFBFCD37"/>
      </bottom>
      <diagonal/>
    </border>
    <border>
      <left style="thin">
        <color indexed="64"/>
      </left>
      <right style="thin">
        <color indexed="64"/>
      </right>
      <top style="thin">
        <color rgb="FFBFCD37"/>
      </top>
      <bottom style="thin">
        <color rgb="FFBFCD37"/>
      </bottom>
      <diagonal/>
    </border>
    <border>
      <left style="thin">
        <color indexed="64"/>
      </left>
      <right style="thin">
        <color indexed="64"/>
      </right>
      <top/>
      <bottom/>
      <diagonal/>
    </border>
    <border>
      <left style="thin">
        <color indexed="64"/>
      </left>
      <right/>
      <top style="thin">
        <color indexed="50"/>
      </top>
      <bottom/>
      <diagonal/>
    </border>
    <border>
      <left style="thin">
        <color indexed="64"/>
      </left>
      <right/>
      <top/>
      <bottom/>
      <diagonal/>
    </border>
    <border>
      <left/>
      <right/>
      <top/>
      <bottom style="double">
        <color indexed="64"/>
      </bottom>
      <diagonal/>
    </border>
    <border>
      <left style="thin">
        <color indexed="50"/>
      </left>
      <right/>
      <top/>
      <bottom style="double">
        <color indexed="64"/>
      </bottom>
      <diagonal/>
    </border>
    <border>
      <left style="thin">
        <color indexed="64"/>
      </left>
      <right style="thin">
        <color indexed="50"/>
      </right>
      <top/>
      <bottom style="double">
        <color indexed="64"/>
      </bottom>
      <diagonal/>
    </border>
    <border>
      <left style="thin">
        <color indexed="50"/>
      </left>
      <right style="thin">
        <color indexed="50"/>
      </right>
      <top/>
      <bottom style="double">
        <color indexed="64"/>
      </bottom>
      <diagonal/>
    </border>
    <border>
      <left style="thin">
        <color indexed="50"/>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rgb="FFBFCD37"/>
      </right>
      <top style="thin">
        <color rgb="FFBFCD37"/>
      </top>
      <bottom style="double">
        <color indexed="64"/>
      </bottom>
      <diagonal/>
    </border>
    <border>
      <left style="thin">
        <color indexed="64"/>
      </left>
      <right style="thin">
        <color indexed="50"/>
      </right>
      <top style="thin">
        <color indexed="50"/>
      </top>
      <bottom style="double">
        <color indexed="64"/>
      </bottom>
      <diagonal/>
    </border>
    <border>
      <left style="thin">
        <color indexed="50"/>
      </left>
      <right style="thin">
        <color indexed="50"/>
      </right>
      <top style="thin">
        <color indexed="50"/>
      </top>
      <bottom style="double">
        <color indexed="64"/>
      </bottom>
      <diagonal/>
    </border>
    <border>
      <left style="thin">
        <color indexed="50"/>
      </left>
      <right style="thin">
        <color indexed="64"/>
      </right>
      <top style="thin">
        <color indexed="50"/>
      </top>
      <bottom style="double">
        <color indexed="64"/>
      </bottom>
      <diagonal/>
    </border>
  </borders>
  <cellStyleXfs count="2">
    <xf numFmtId="0" fontId="0" fillId="0" borderId="0"/>
    <xf numFmtId="9" fontId="5" fillId="0" borderId="0" applyFont="0" applyFill="0" applyBorder="0" applyAlignment="0" applyProtection="0"/>
  </cellStyleXfs>
  <cellXfs count="151">
    <xf numFmtId="0" fontId="0" fillId="0" borderId="0" xfId="0"/>
    <xf numFmtId="0" fontId="4" fillId="0" borderId="0" xfId="0" applyFont="1"/>
    <xf numFmtId="0" fontId="2" fillId="0" borderId="0" xfId="0" applyFont="1"/>
    <xf numFmtId="0" fontId="8" fillId="0" borderId="0" xfId="0" applyFont="1"/>
    <xf numFmtId="0" fontId="8" fillId="0" borderId="0" xfId="0" applyNumberFormat="1" applyFont="1"/>
    <xf numFmtId="0" fontId="8" fillId="0" borderId="0" xfId="0" applyFont="1" applyAlignment="1">
      <alignment horizontal="right" vertical="top"/>
    </xf>
    <xf numFmtId="0" fontId="6" fillId="0" borderId="0" xfId="0" applyFont="1" applyAlignment="1">
      <alignment horizontal="right" vertical="top"/>
    </xf>
    <xf numFmtId="0" fontId="0" fillId="0" borderId="0" xfId="0" applyAlignment="1">
      <alignment vertical="top"/>
    </xf>
    <xf numFmtId="0" fontId="8" fillId="0" borderId="0" xfId="0" applyFont="1" applyAlignment="1">
      <alignment vertical="top"/>
    </xf>
    <xf numFmtId="0" fontId="6" fillId="0" borderId="0" xfId="0" applyFont="1" applyAlignment="1">
      <alignment vertical="top"/>
    </xf>
    <xf numFmtId="0" fontId="6" fillId="0" borderId="0" xfId="0" applyNumberFormat="1" applyFont="1" applyAlignment="1">
      <alignment vertical="top"/>
    </xf>
    <xf numFmtId="0" fontId="0" fillId="0" borderId="0" xfId="0" applyAlignment="1" applyProtection="1">
      <alignment wrapText="1"/>
      <protection locked="0"/>
    </xf>
    <xf numFmtId="0" fontId="0" fillId="0" borderId="0" xfId="0" applyAlignment="1">
      <alignment horizontal="left" vertical="top"/>
    </xf>
    <xf numFmtId="0" fontId="11" fillId="0" borderId="0" xfId="0" applyFont="1" applyAlignment="1">
      <alignment horizontal="left" vertical="top" wrapText="1"/>
    </xf>
    <xf numFmtId="49" fontId="8" fillId="0" borderId="0" xfId="0" applyNumberFormat="1" applyFont="1" applyAlignment="1">
      <alignment horizontal="left" vertical="top" wrapText="1"/>
    </xf>
    <xf numFmtId="0" fontId="8" fillId="0" borderId="0" xfId="0" applyFont="1" applyAlignment="1">
      <alignment horizontal="left" vertical="top" wrapText="1"/>
    </xf>
    <xf numFmtId="0" fontId="0" fillId="0" borderId="0" xfId="0" applyAlignment="1">
      <alignment horizontal="left" vertical="top" wrapText="1"/>
    </xf>
    <xf numFmtId="49" fontId="8" fillId="0" borderId="0" xfId="0" applyNumberFormat="1" applyFont="1" applyAlignment="1" applyProtection="1">
      <alignment horizontal="left" vertical="top" wrapText="1"/>
      <protection locked="0"/>
    </xf>
    <xf numFmtId="0" fontId="16" fillId="0" borderId="0" xfId="0" applyFont="1" applyAlignment="1">
      <alignment horizontal="left" wrapText="1"/>
    </xf>
    <xf numFmtId="0" fontId="17" fillId="0" borderId="0" xfId="0" applyFont="1" applyAlignment="1">
      <alignment horizontal="left" vertical="top" wrapText="1"/>
    </xf>
    <xf numFmtId="0" fontId="18" fillId="0" borderId="0" xfId="0" applyFont="1" applyAlignment="1">
      <alignment horizontal="left" vertical="top" wrapText="1"/>
    </xf>
    <xf numFmtId="49" fontId="0" fillId="0" borderId="0" xfId="0" applyNumberFormat="1" applyAlignment="1">
      <alignment vertical="top"/>
    </xf>
    <xf numFmtId="49" fontId="8" fillId="0" borderId="0" xfId="0" applyNumberFormat="1" applyFont="1" applyAlignment="1">
      <alignment horizontal="left" vertical="top"/>
    </xf>
    <xf numFmtId="49" fontId="8" fillId="0" borderId="0" xfId="0" applyNumberFormat="1" applyFont="1" applyAlignment="1">
      <alignment vertical="top" wrapText="1"/>
    </xf>
    <xf numFmtId="49" fontId="8" fillId="0" borderId="0" xfId="0" applyNumberFormat="1" applyFont="1" applyAlignment="1">
      <alignment vertical="top"/>
    </xf>
    <xf numFmtId="0" fontId="18" fillId="0" borderId="0" xfId="0" applyFont="1" applyAlignment="1">
      <alignment horizontal="left" vertical="top"/>
    </xf>
    <xf numFmtId="0" fontId="0" fillId="0" borderId="0" xfId="0" applyFill="1" applyBorder="1"/>
    <xf numFmtId="0" fontId="2" fillId="0" borderId="0" xfId="0" applyFont="1" applyFill="1" applyBorder="1" applyAlignment="1">
      <alignment horizontal="center" textRotation="90" wrapText="1"/>
    </xf>
    <xf numFmtId="0" fontId="0" fillId="0" borderId="3" xfId="0" applyFill="1" applyBorder="1" applyAlignment="1" applyProtection="1">
      <alignment horizontal="center"/>
      <protection locked="0"/>
    </xf>
    <xf numFmtId="0" fontId="0" fillId="0" borderId="0" xfId="0" applyFill="1" applyBorder="1" applyProtection="1"/>
    <xf numFmtId="0" fontId="6" fillId="0" borderId="1" xfId="0" applyFont="1" applyBorder="1" applyAlignment="1">
      <alignment horizontal="right" vertical="top" wrapText="1"/>
    </xf>
    <xf numFmtId="0" fontId="8" fillId="0" borderId="0" xfId="0" applyFont="1" applyAlignment="1">
      <alignment horizontal="left" vertical="top"/>
    </xf>
    <xf numFmtId="0" fontId="12" fillId="0" borderId="2" xfId="0" applyFont="1" applyBorder="1" applyAlignment="1">
      <alignment horizontal="left" vertical="top" wrapText="1"/>
    </xf>
    <xf numFmtId="0" fontId="12" fillId="0" borderId="0" xfId="0" applyFont="1" applyAlignment="1">
      <alignment horizontal="left" vertical="top" wrapText="1"/>
    </xf>
    <xf numFmtId="0" fontId="6" fillId="0" borderId="0" xfId="0" applyFont="1" applyAlignment="1">
      <alignment horizontal="center"/>
    </xf>
    <xf numFmtId="0" fontId="7" fillId="0" borderId="0" xfId="0" applyFont="1" applyAlignment="1">
      <alignment horizontal="center" wrapText="1"/>
    </xf>
    <xf numFmtId="0" fontId="8" fillId="0" borderId="0" xfId="0" applyFont="1" applyAlignment="1">
      <alignment horizontal="center" wrapText="1"/>
    </xf>
    <xf numFmtId="0" fontId="12" fillId="0" borderId="0" xfId="0" applyNumberFormat="1" applyFont="1"/>
    <xf numFmtId="0" fontId="12" fillId="0" borderId="0" xfId="0" applyFont="1"/>
    <xf numFmtId="0" fontId="8" fillId="0" borderId="0" xfId="0" applyFont="1" applyAlignment="1">
      <alignment horizontal="center" vertical="top"/>
    </xf>
    <xf numFmtId="0" fontId="7" fillId="0" borderId="0" xfId="0" applyFont="1" applyAlignment="1">
      <alignment horizontal="center" vertical="top" wrapText="1"/>
    </xf>
    <xf numFmtId="0" fontId="21" fillId="0" borderId="0" xfId="0" applyFont="1" applyAlignment="1">
      <alignment horizontal="center" vertical="top" wrapText="1"/>
    </xf>
    <xf numFmtId="0" fontId="6" fillId="0" borderId="0" xfId="0" applyFont="1" applyFill="1" applyBorder="1"/>
    <xf numFmtId="0" fontId="22" fillId="0" borderId="0" xfId="0" applyFont="1" applyAlignment="1">
      <alignment horizontal="left" vertical="top"/>
    </xf>
    <xf numFmtId="0" fontId="17" fillId="0" borderId="0" xfId="0" applyFont="1" applyAlignment="1">
      <alignment horizontal="left" vertical="top"/>
    </xf>
    <xf numFmtId="0" fontId="3" fillId="0" borderId="0" xfId="0" applyFont="1" applyFill="1" applyBorder="1" applyAlignment="1" applyProtection="1">
      <alignment horizontal="right" vertical="top"/>
    </xf>
    <xf numFmtId="0" fontId="3" fillId="0" borderId="0" xfId="0" applyFont="1" applyFill="1" applyBorder="1" applyAlignment="1" applyProtection="1">
      <alignment horizontal="left" vertical="top"/>
    </xf>
    <xf numFmtId="0" fontId="6" fillId="0" borderId="0" xfId="0" applyFont="1" applyFill="1" applyBorder="1" applyAlignment="1">
      <alignment horizontal="center"/>
    </xf>
    <xf numFmtId="0" fontId="22" fillId="0" borderId="0" xfId="0" applyFont="1" applyAlignment="1">
      <alignment horizontal="left" wrapText="1"/>
    </xf>
    <xf numFmtId="0" fontId="23" fillId="0" borderId="13" xfId="0" applyNumberFormat="1" applyFont="1" applyFill="1" applyBorder="1" applyAlignment="1" applyProtection="1">
      <alignment horizontal="center" wrapText="1"/>
    </xf>
    <xf numFmtId="0" fontId="8" fillId="0" borderId="12" xfId="0" applyFont="1" applyFill="1" applyBorder="1" applyAlignment="1">
      <alignment horizontal="center"/>
    </xf>
    <xf numFmtId="0" fontId="8" fillId="0" borderId="15" xfId="0" applyFont="1" applyFill="1" applyBorder="1" applyAlignment="1">
      <alignment horizontal="center"/>
    </xf>
    <xf numFmtId="0" fontId="8" fillId="0" borderId="17" xfId="0" applyFont="1" applyFill="1" applyBorder="1" applyAlignment="1">
      <alignment horizontal="center"/>
    </xf>
    <xf numFmtId="0" fontId="0" fillId="0" borderId="18" xfId="0" applyFill="1" applyBorder="1" applyAlignment="1" applyProtection="1">
      <alignment horizontal="center"/>
      <protection locked="0"/>
    </xf>
    <xf numFmtId="0" fontId="8" fillId="0" borderId="20" xfId="0" applyFont="1" applyFill="1" applyBorder="1" applyAlignment="1">
      <alignment horizontal="center"/>
    </xf>
    <xf numFmtId="0" fontId="0" fillId="0" borderId="21" xfId="0" applyFill="1" applyBorder="1" applyAlignment="1" applyProtection="1">
      <alignment horizontal="center"/>
      <protection locked="0"/>
    </xf>
    <xf numFmtId="0" fontId="25" fillId="0" borderId="3" xfId="0" applyFont="1" applyFill="1" applyBorder="1" applyAlignment="1" applyProtection="1">
      <alignment horizontal="left" vertical="center"/>
      <protection locked="0"/>
    </xf>
    <xf numFmtId="0" fontId="25" fillId="0" borderId="21" xfId="0" applyFont="1" applyFill="1" applyBorder="1" applyAlignment="1" applyProtection="1">
      <alignment horizontal="left" vertical="center"/>
      <protection locked="0"/>
    </xf>
    <xf numFmtId="0" fontId="25" fillId="0" borderId="11" xfId="0" applyFont="1" applyFill="1" applyBorder="1" applyAlignment="1" applyProtection="1">
      <alignment horizontal="left" vertical="center"/>
      <protection locked="0"/>
    </xf>
    <xf numFmtId="0" fontId="25" fillId="0" borderId="18" xfId="0" applyFont="1" applyFill="1" applyBorder="1" applyAlignment="1" applyProtection="1">
      <alignment horizontal="left" vertical="center"/>
      <protection locked="0"/>
    </xf>
    <xf numFmtId="0" fontId="8" fillId="0" borderId="22" xfId="0" applyFont="1" applyFill="1" applyBorder="1" applyAlignment="1">
      <alignment horizontal="center"/>
    </xf>
    <xf numFmtId="0" fontId="23" fillId="0" borderId="25" xfId="0" applyNumberFormat="1" applyFont="1" applyFill="1" applyBorder="1" applyAlignment="1" applyProtection="1">
      <alignment horizontal="center" wrapText="1"/>
    </xf>
    <xf numFmtId="0" fontId="8" fillId="0" borderId="26" xfId="0" applyFont="1" applyFill="1" applyBorder="1" applyAlignment="1">
      <alignment horizontal="center"/>
    </xf>
    <xf numFmtId="0" fontId="0" fillId="0" borderId="27" xfId="0" applyFill="1" applyBorder="1" applyAlignment="1" applyProtection="1">
      <alignment horizontal="center"/>
      <protection locked="0"/>
    </xf>
    <xf numFmtId="0" fontId="26" fillId="0" borderId="0" xfId="0" applyFont="1"/>
    <xf numFmtId="0" fontId="0" fillId="0" borderId="28" xfId="0" applyFill="1" applyBorder="1"/>
    <xf numFmtId="0" fontId="0" fillId="0" borderId="29" xfId="0" applyFill="1" applyBorder="1"/>
    <xf numFmtId="0" fontId="0" fillId="0" borderId="29" xfId="0" applyFill="1" applyBorder="1" applyProtection="1"/>
    <xf numFmtId="0" fontId="0" fillId="0" borderId="29" xfId="0" applyNumberFormat="1" applyFill="1" applyBorder="1" applyProtection="1"/>
    <xf numFmtId="0" fontId="3" fillId="0" borderId="30" xfId="0" applyFont="1" applyFill="1" applyBorder="1" applyAlignment="1" applyProtection="1">
      <alignment horizontal="right" vertical="top"/>
    </xf>
    <xf numFmtId="0" fontId="3" fillId="0" borderId="30" xfId="0" applyFont="1" applyFill="1" applyBorder="1" applyAlignment="1" applyProtection="1">
      <alignment horizontal="left" vertical="top"/>
    </xf>
    <xf numFmtId="0" fontId="25" fillId="0" borderId="31" xfId="0" applyFont="1" applyFill="1" applyBorder="1" applyAlignment="1" applyProtection="1">
      <alignment horizontal="left" vertical="center"/>
      <protection locked="0"/>
    </xf>
    <xf numFmtId="0" fontId="25" fillId="0" borderId="32" xfId="0" applyFont="1" applyFill="1" applyBorder="1" applyAlignment="1" applyProtection="1">
      <alignment horizontal="left" vertical="center"/>
      <protection locked="0"/>
    </xf>
    <xf numFmtId="0" fontId="25" fillId="0" borderId="33" xfId="0" applyFont="1" applyFill="1" applyBorder="1" applyAlignment="1" applyProtection="1">
      <alignment horizontal="left" vertical="center"/>
      <protection locked="0"/>
    </xf>
    <xf numFmtId="0" fontId="25" fillId="0" borderId="34" xfId="0" applyFont="1" applyFill="1" applyBorder="1" applyAlignment="1" applyProtection="1">
      <alignment horizontal="left" vertical="center"/>
      <protection locked="0"/>
    </xf>
    <xf numFmtId="0" fontId="0" fillId="0" borderId="30" xfId="0" applyFill="1" applyBorder="1"/>
    <xf numFmtId="0" fontId="27" fillId="0" borderId="0" xfId="0" applyFont="1"/>
    <xf numFmtId="0" fontId="25" fillId="0" borderId="37" xfId="0" applyFont="1" applyFill="1" applyBorder="1" applyAlignment="1" applyProtection="1">
      <alignment horizontal="left" vertical="center"/>
      <protection locked="0"/>
    </xf>
    <xf numFmtId="0" fontId="25" fillId="0" borderId="38" xfId="0" applyFont="1" applyFill="1" applyBorder="1" applyAlignment="1" applyProtection="1">
      <alignment horizontal="left" vertical="center"/>
      <protection locked="0"/>
    </xf>
    <xf numFmtId="0" fontId="25" fillId="0" borderId="39" xfId="0" applyFont="1" applyFill="1" applyBorder="1" applyAlignment="1" applyProtection="1">
      <alignment horizontal="left" vertical="center"/>
      <protection locked="0"/>
    </xf>
    <xf numFmtId="0" fontId="8" fillId="0" borderId="0" xfId="0" applyFont="1" applyAlignment="1">
      <alignment horizontal="left" vertical="top"/>
    </xf>
    <xf numFmtId="0" fontId="28" fillId="0" borderId="0" xfId="0" applyFont="1" applyAlignment="1">
      <alignment horizontal="left" vertical="top" wrapText="1"/>
    </xf>
    <xf numFmtId="0" fontId="8" fillId="0" borderId="0" xfId="0" applyFont="1" applyAlignment="1">
      <alignment horizontal="left" vertical="top"/>
    </xf>
    <xf numFmtId="0" fontId="0" fillId="0" borderId="0" xfId="0" applyBorder="1"/>
    <xf numFmtId="0" fontId="30" fillId="0" borderId="0" xfId="0" applyFont="1" applyAlignment="1">
      <alignment wrapText="1"/>
    </xf>
    <xf numFmtId="0" fontId="30" fillId="0" borderId="14" xfId="0" applyFont="1" applyBorder="1"/>
    <xf numFmtId="0" fontId="31" fillId="0" borderId="0" xfId="0" applyFont="1" applyAlignment="1">
      <alignment wrapText="1"/>
    </xf>
    <xf numFmtId="0" fontId="20" fillId="0" borderId="0" xfId="0" applyFont="1" applyAlignment="1">
      <alignment horizontal="left" vertical="top" wrapText="1"/>
    </xf>
    <xf numFmtId="0" fontId="20" fillId="0" borderId="0" xfId="0" applyFont="1" applyBorder="1" applyAlignment="1">
      <alignment horizontal="left" vertical="top" wrapText="1"/>
    </xf>
    <xf numFmtId="0" fontId="22" fillId="0" borderId="0" xfId="0" applyFont="1" applyAlignment="1">
      <alignment horizontal="left" vertical="top" wrapText="1"/>
    </xf>
    <xf numFmtId="0" fontId="19" fillId="0" borderId="0" xfId="0" applyNumberFormat="1" applyFont="1" applyAlignment="1">
      <alignment horizontal="left" vertical="top" wrapText="1"/>
    </xf>
    <xf numFmtId="0" fontId="19" fillId="0" borderId="0" xfId="0" applyFont="1" applyAlignment="1">
      <alignment horizontal="left" vertical="top" wrapText="1"/>
    </xf>
    <xf numFmtId="0" fontId="6" fillId="0" borderId="0" xfId="0" applyFont="1" applyAlignment="1">
      <alignment horizontal="left" vertical="top" wrapText="1"/>
    </xf>
    <xf numFmtId="0" fontId="0" fillId="0" borderId="30" xfId="0" applyBorder="1" applyAlignment="1">
      <alignment horizontal="left" vertical="top"/>
    </xf>
    <xf numFmtId="0" fontId="0" fillId="0" borderId="0" xfId="0" applyBorder="1" applyAlignment="1">
      <alignment horizontal="left" vertical="top"/>
    </xf>
    <xf numFmtId="0" fontId="31" fillId="0" borderId="0" xfId="0" applyFont="1" applyAlignment="1">
      <alignment horizontal="left" vertical="top"/>
    </xf>
    <xf numFmtId="0" fontId="30" fillId="0" borderId="0" xfId="0" applyFont="1" applyAlignment="1">
      <alignment horizontal="left" vertical="top"/>
    </xf>
    <xf numFmtId="0" fontId="30" fillId="0" borderId="14" xfId="0" applyFont="1" applyBorder="1" applyAlignment="1">
      <alignment horizontal="left" vertical="top"/>
    </xf>
    <xf numFmtId="0" fontId="32" fillId="0" borderId="0" xfId="0" applyFont="1" applyAlignment="1">
      <alignment horizontal="left" vertical="top" wrapText="1"/>
    </xf>
    <xf numFmtId="49" fontId="8" fillId="2" borderId="1" xfId="0" applyNumberFormat="1" applyFont="1" applyFill="1" applyBorder="1" applyAlignment="1" applyProtection="1">
      <alignment vertical="top"/>
      <protection locked="0"/>
    </xf>
    <xf numFmtId="0" fontId="0" fillId="0" borderId="0" xfId="0" applyAlignment="1" applyProtection="1">
      <alignment vertical="top"/>
      <protection locked="0"/>
    </xf>
    <xf numFmtId="0" fontId="8" fillId="0" borderId="0" xfId="0" applyFont="1" applyAlignment="1" applyProtection="1">
      <alignment vertical="top"/>
      <protection locked="0"/>
    </xf>
    <xf numFmtId="0" fontId="33" fillId="0" borderId="0" xfId="0" applyFont="1" applyAlignment="1" applyProtection="1">
      <alignment vertical="top"/>
      <protection locked="0"/>
    </xf>
    <xf numFmtId="0" fontId="25" fillId="0" borderId="17" xfId="0" applyFont="1" applyFill="1" applyBorder="1" applyAlignment="1" applyProtection="1">
      <alignment horizontal="left" vertical="center"/>
      <protection locked="0"/>
    </xf>
    <xf numFmtId="0" fontId="25" fillId="0" borderId="36" xfId="0" applyFont="1" applyFill="1" applyBorder="1" applyAlignment="1" applyProtection="1">
      <alignment horizontal="left" vertical="center"/>
      <protection locked="0"/>
    </xf>
    <xf numFmtId="0" fontId="33" fillId="0" borderId="0" xfId="0" applyFont="1" applyFill="1" applyBorder="1"/>
    <xf numFmtId="0" fontId="33" fillId="0" borderId="29" xfId="0" applyFont="1" applyFill="1" applyBorder="1"/>
    <xf numFmtId="0" fontId="23" fillId="0" borderId="13" xfId="0" applyNumberFormat="1" applyFont="1" applyFill="1" applyBorder="1" applyAlignment="1" applyProtection="1">
      <alignment horizontal="center" wrapText="1"/>
    </xf>
    <xf numFmtId="0" fontId="5" fillId="0" borderId="0" xfId="0" applyFont="1" applyAlignment="1">
      <alignment horizontal="left" vertical="top"/>
    </xf>
    <xf numFmtId="0" fontId="34" fillId="0" borderId="0" xfId="0" applyFont="1" applyFill="1" applyBorder="1" applyAlignment="1">
      <alignment horizontal="right"/>
    </xf>
    <xf numFmtId="0" fontId="35" fillId="0" borderId="0" xfId="0" applyFont="1" applyFill="1" applyBorder="1" applyAlignment="1">
      <alignment horizontal="right"/>
    </xf>
    <xf numFmtId="0" fontId="35" fillId="0" borderId="29" xfId="0" applyFont="1" applyFill="1" applyBorder="1" applyAlignment="1">
      <alignment horizontal="right"/>
    </xf>
    <xf numFmtId="0" fontId="34" fillId="0" borderId="0" xfId="0" applyFont="1" applyFill="1" applyBorder="1"/>
    <xf numFmtId="49" fontId="34" fillId="0" borderId="0" xfId="0" applyNumberFormat="1" applyFont="1" applyFill="1" applyBorder="1" applyAlignment="1">
      <alignment horizontal="right"/>
    </xf>
    <xf numFmtId="0" fontId="34" fillId="0" borderId="29" xfId="0" applyNumberFormat="1" applyFont="1" applyFill="1" applyBorder="1"/>
    <xf numFmtId="49" fontId="34" fillId="0" borderId="29" xfId="0" applyNumberFormat="1" applyFont="1" applyFill="1" applyBorder="1"/>
    <xf numFmtId="0" fontId="34" fillId="0" borderId="29" xfId="0" applyFont="1" applyFill="1" applyBorder="1"/>
    <xf numFmtId="0" fontId="34" fillId="0" borderId="0" xfId="0" applyFont="1" applyFill="1" applyBorder="1" applyProtection="1"/>
    <xf numFmtId="0" fontId="34" fillId="0" borderId="29" xfId="0" applyNumberFormat="1" applyFont="1" applyFill="1" applyBorder="1" applyProtection="1"/>
    <xf numFmtId="0" fontId="34" fillId="0" borderId="29" xfId="0" applyFont="1" applyFill="1" applyBorder="1" applyProtection="1"/>
    <xf numFmtId="0" fontId="34" fillId="0" borderId="0" xfId="0" applyFont="1" applyFill="1" applyBorder="1" applyAlignment="1" applyProtection="1">
      <alignment horizontal="right"/>
    </xf>
    <xf numFmtId="9" fontId="34" fillId="0" borderId="0" xfId="1" applyFont="1" applyFill="1" applyBorder="1"/>
    <xf numFmtId="49" fontId="34" fillId="0" borderId="29" xfId="0" applyNumberFormat="1" applyFont="1" applyFill="1" applyBorder="1" applyProtection="1"/>
    <xf numFmtId="0" fontId="1" fillId="0" borderId="11" xfId="0" applyFont="1" applyFill="1" applyBorder="1" applyAlignment="1" applyProtection="1">
      <alignment horizontal="left" vertical="center"/>
    </xf>
    <xf numFmtId="0" fontId="25" fillId="0" borderId="11" xfId="0" applyFont="1" applyFill="1" applyBorder="1" applyAlignment="1" applyProtection="1">
      <alignment horizontal="left" vertical="center"/>
    </xf>
    <xf numFmtId="0" fontId="25" fillId="0" borderId="31" xfId="0" applyFont="1" applyFill="1" applyBorder="1" applyAlignment="1" applyProtection="1">
      <alignment horizontal="left" vertical="center"/>
    </xf>
    <xf numFmtId="0" fontId="25" fillId="0" borderId="24" xfId="0" applyFont="1" applyFill="1" applyBorder="1" applyAlignment="1" applyProtection="1">
      <alignment horizontal="left" vertical="center"/>
    </xf>
    <xf numFmtId="0" fontId="25" fillId="0" borderId="35" xfId="0" applyFont="1" applyFill="1" applyBorder="1" applyAlignment="1" applyProtection="1">
      <alignment horizontal="left" vertical="center"/>
    </xf>
    <xf numFmtId="0" fontId="8" fillId="0" borderId="22" xfId="0" applyFont="1" applyFill="1" applyBorder="1" applyAlignment="1" applyProtection="1">
      <alignment horizontal="center"/>
    </xf>
    <xf numFmtId="0" fontId="25" fillId="0" borderId="23" xfId="0" applyFont="1" applyFill="1" applyBorder="1" applyAlignment="1" applyProtection="1">
      <alignment horizontal="left" vertical="center"/>
    </xf>
    <xf numFmtId="0" fontId="25" fillId="0" borderId="30" xfId="0" applyFont="1" applyFill="1" applyBorder="1" applyAlignment="1" applyProtection="1">
      <alignment horizontal="left" vertical="center"/>
    </xf>
    <xf numFmtId="0" fontId="16" fillId="0" borderId="0" xfId="0" applyFont="1" applyAlignment="1">
      <alignment horizontal="left" wrapText="1"/>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8" fillId="0" borderId="0" xfId="0" applyFont="1" applyAlignment="1" applyProtection="1">
      <alignment horizontal="left" vertical="top"/>
      <protection locked="0"/>
    </xf>
    <xf numFmtId="0" fontId="8" fillId="0" borderId="10" xfId="0" applyFont="1" applyBorder="1" applyAlignment="1" applyProtection="1">
      <alignment horizontal="left" vertical="top"/>
      <protection locked="0"/>
    </xf>
    <xf numFmtId="0" fontId="8" fillId="2" borderId="7" xfId="0" applyFont="1" applyFill="1" applyBorder="1" applyAlignment="1" applyProtection="1">
      <alignment horizontal="left" vertical="top"/>
      <protection locked="0"/>
    </xf>
    <xf numFmtId="0" fontId="8" fillId="2" borderId="8" xfId="0" applyFont="1" applyFill="1" applyBorder="1" applyAlignment="1" applyProtection="1">
      <alignment horizontal="left" vertical="top"/>
      <protection locked="0"/>
    </xf>
    <xf numFmtId="0" fontId="8" fillId="2" borderId="9" xfId="0" applyFont="1" applyFill="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2" borderId="1" xfId="0" applyFont="1" applyFill="1" applyBorder="1" applyAlignment="1" applyProtection="1">
      <alignment horizontal="left" vertical="top"/>
      <protection locked="0"/>
    </xf>
    <xf numFmtId="0" fontId="8" fillId="2" borderId="1" xfId="0" applyFont="1" applyFill="1" applyBorder="1" applyAlignment="1" applyProtection="1">
      <alignment horizontal="left" vertical="top" wrapText="1"/>
      <protection locked="0"/>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23" fillId="0" borderId="16" xfId="0" applyNumberFormat="1" applyFont="1" applyFill="1" applyBorder="1" applyAlignment="1" applyProtection="1">
      <alignment horizontal="center" wrapText="1"/>
    </xf>
    <xf numFmtId="0" fontId="23" fillId="0" borderId="13" xfId="0" applyNumberFormat="1" applyFont="1" applyFill="1" applyBorder="1" applyAlignment="1" applyProtection="1">
      <alignment horizontal="center" wrapText="1"/>
    </xf>
    <xf numFmtId="0" fontId="23" fillId="0" borderId="19" xfId="0" applyNumberFormat="1" applyFont="1" applyFill="1" applyBorder="1" applyAlignment="1" applyProtection="1">
      <alignment horizontal="center" wrapText="1"/>
    </xf>
    <xf numFmtId="0" fontId="6" fillId="0" borderId="0" xfId="0" applyFont="1" applyFill="1" applyBorder="1" applyAlignment="1">
      <alignment horizontal="center"/>
    </xf>
    <xf numFmtId="0" fontId="5" fillId="0" borderId="0" xfId="0" applyFont="1" applyAlignment="1">
      <alignment horizontal="left" vertical="top" wrapText="1"/>
    </xf>
  </cellXfs>
  <cellStyles count="2">
    <cellStyle name="Normal" xfId="0" builtinId="0"/>
    <cellStyle name="Percent" xfId="1" builtinId="5"/>
  </cellStyles>
  <dxfs count="60">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gColor auto="1"/>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BFCD37"/>
      <rgbColor rgb="00FFCC00"/>
      <rgbColor rgb="00FF9900"/>
      <rgbColor rgb="00FF6600"/>
      <rgbColor rgb="00666699"/>
      <rgbColor rgb="00969696"/>
      <rgbColor rgb="00003366"/>
      <rgbColor rgb="00339966"/>
      <rgbColor rgb="00003300"/>
      <rgbColor rgb="00555826"/>
      <rgbColor rgb="00993300"/>
      <rgbColor rgb="00993366"/>
      <rgbColor rgb="00333399"/>
      <rgbColor rgb="00333333"/>
    </indexedColors>
    <mruColors>
      <color rgb="FFFF0066"/>
      <color rgb="FF99CC00"/>
      <color rgb="FF99FF33"/>
      <color rgb="FF669900"/>
      <color rgb="FF548248"/>
      <color rgb="FF990000"/>
      <color rgb="FFCC9900"/>
      <color rgb="FFCC6600"/>
      <color rgb="FFFF9933"/>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data'!$D$69</c:f>
              <c:strCache>
                <c:ptCount val="1"/>
                <c:pt idx="0">
                  <c:v>before</c:v>
                </c:pt>
              </c:strCache>
            </c:strRef>
          </c:tx>
          <c:spPr>
            <a:solidFill>
              <a:srgbClr val="555826">
                <a:alpha val="80000"/>
              </a:srgbClr>
            </a:solidFill>
            <a:ln w="12700">
              <a:noFill/>
            </a:ln>
          </c:spPr>
          <c:invertIfNegative val="0"/>
          <c:cat>
            <c:strRef>
              <c:f>'4 Insert data'!$C$70:$C$76</c:f>
              <c:strCache>
                <c:ptCount val="7"/>
                <c:pt idx="0">
                  <c:v>Nothing</c:v>
                </c:pt>
                <c:pt idx="1">
                  <c:v>A little</c:v>
                </c:pt>
                <c:pt idx="2">
                  <c:v>So so</c:v>
                </c:pt>
                <c:pt idx="3">
                  <c:v>A lot</c:v>
                </c:pt>
                <c:pt idx="4">
                  <c:v>Everything</c:v>
                </c:pt>
                <c:pt idx="5">
                  <c:v>0</c:v>
                </c:pt>
                <c:pt idx="6">
                  <c:v>0</c:v>
                </c:pt>
              </c:strCache>
            </c:strRef>
          </c:cat>
          <c:val>
            <c:numRef>
              <c:f>'4 Insert data'!$D$70:$D$76</c:f>
              <c:numCache>
                <c:formatCode>0%</c:formatCode>
                <c:ptCount val="7"/>
                <c:pt idx="0">
                  <c:v>0</c:v>
                </c:pt>
                <c:pt idx="1">
                  <c:v>0</c:v>
                </c:pt>
                <c:pt idx="2">
                  <c:v>0</c:v>
                </c:pt>
                <c:pt idx="3">
                  <c:v>0</c:v>
                </c:pt>
                <c:pt idx="4">
                  <c:v>0</c:v>
                </c:pt>
                <c:pt idx="5">
                  <c:v>0</c:v>
                </c:pt>
                <c:pt idx="6">
                  <c:v>0</c:v>
                </c:pt>
              </c:numCache>
            </c:numRef>
          </c:val>
        </c:ser>
        <c:ser>
          <c:idx val="1"/>
          <c:order val="1"/>
          <c:tx>
            <c:strRef>
              <c:f>'4 Insert data'!$E$69</c:f>
              <c:strCache>
                <c:ptCount val="1"/>
                <c:pt idx="0">
                  <c:v>at end</c:v>
                </c:pt>
              </c:strCache>
            </c:strRef>
          </c:tx>
          <c:spPr>
            <a:solidFill>
              <a:srgbClr val="FFCA05">
                <a:alpha val="80000"/>
              </a:srgbClr>
            </a:solidFill>
            <a:ln w="12700">
              <a:noFill/>
            </a:ln>
          </c:spPr>
          <c:invertIfNegative val="0"/>
          <c:cat>
            <c:strRef>
              <c:f>'4 Insert data'!$C$70:$C$76</c:f>
              <c:strCache>
                <c:ptCount val="7"/>
                <c:pt idx="0">
                  <c:v>Nothing</c:v>
                </c:pt>
                <c:pt idx="1">
                  <c:v>A little</c:v>
                </c:pt>
                <c:pt idx="2">
                  <c:v>So so</c:v>
                </c:pt>
                <c:pt idx="3">
                  <c:v>A lot</c:v>
                </c:pt>
                <c:pt idx="4">
                  <c:v>Everything</c:v>
                </c:pt>
                <c:pt idx="5">
                  <c:v>0</c:v>
                </c:pt>
                <c:pt idx="6">
                  <c:v>0</c:v>
                </c:pt>
              </c:strCache>
            </c:strRef>
          </c:cat>
          <c:val>
            <c:numRef>
              <c:f>'4 Insert data'!$E$70:$E$76</c:f>
              <c:numCache>
                <c:formatCode>0%</c:formatCode>
                <c:ptCount val="7"/>
                <c:pt idx="0">
                  <c:v>0</c:v>
                </c:pt>
                <c:pt idx="1">
                  <c:v>0</c:v>
                </c:pt>
                <c:pt idx="2">
                  <c:v>0</c:v>
                </c:pt>
                <c:pt idx="3">
                  <c:v>0</c:v>
                </c:pt>
                <c:pt idx="4">
                  <c:v>0</c:v>
                </c:pt>
                <c:pt idx="5">
                  <c:v>0</c:v>
                </c:pt>
                <c:pt idx="6">
                  <c:v>0</c:v>
                </c:pt>
              </c:numCache>
            </c:numRef>
          </c:val>
        </c:ser>
        <c:ser>
          <c:idx val="2"/>
          <c:order val="2"/>
          <c:tx>
            <c:strRef>
              <c:f>'4 Insert data'!$F$69</c:f>
              <c:strCache>
                <c:ptCount val="1"/>
                <c:pt idx="0">
                  <c:v>later</c:v>
                </c:pt>
              </c:strCache>
            </c:strRef>
          </c:tx>
          <c:invertIfNegative val="0"/>
          <c:cat>
            <c:strRef>
              <c:f>'4 Insert data'!$C$70:$C$76</c:f>
              <c:strCache>
                <c:ptCount val="7"/>
                <c:pt idx="0">
                  <c:v>Nothing</c:v>
                </c:pt>
                <c:pt idx="1">
                  <c:v>A little</c:v>
                </c:pt>
                <c:pt idx="2">
                  <c:v>So so</c:v>
                </c:pt>
                <c:pt idx="3">
                  <c:v>A lot</c:v>
                </c:pt>
                <c:pt idx="4">
                  <c:v>Everything</c:v>
                </c:pt>
                <c:pt idx="5">
                  <c:v>0</c:v>
                </c:pt>
                <c:pt idx="6">
                  <c:v>0</c:v>
                </c:pt>
              </c:strCache>
            </c:strRef>
          </c:cat>
          <c:val>
            <c:numRef>
              <c:f>'4 Insert data'!$F$70:$F$76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2729856"/>
        <c:axId val="172731392"/>
      </c:barChart>
      <c:catAx>
        <c:axId val="172729856"/>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2731392"/>
        <c:crosses val="autoZero"/>
        <c:auto val="1"/>
        <c:lblAlgn val="ctr"/>
        <c:lblOffset val="100"/>
        <c:tickLblSkip val="1"/>
        <c:tickMarkSkip val="1"/>
        <c:noMultiLvlLbl val="0"/>
      </c:catAx>
      <c:valAx>
        <c:axId val="172731392"/>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729856"/>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strRef>
              <c:f>'4 Insert data'!$K$70:$K$76</c:f>
              <c:strCache>
                <c:ptCount val="7"/>
                <c:pt idx="0">
                  <c:v>Yes</c:v>
                </c:pt>
                <c:pt idx="1">
                  <c:v>No</c:v>
                </c:pt>
                <c:pt idx="2">
                  <c:v>0</c:v>
                </c:pt>
                <c:pt idx="3">
                  <c:v>0</c:v>
                </c:pt>
                <c:pt idx="4">
                  <c:v>0</c:v>
                </c:pt>
                <c:pt idx="5">
                  <c:v>0</c:v>
                </c:pt>
                <c:pt idx="6">
                  <c:v>0</c:v>
                </c:pt>
              </c:strCache>
            </c:strRef>
          </c:cat>
          <c:val>
            <c:numRef>
              <c:f>'4 Insert data'!$L$70:$L$76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data'!$K$70:$K$76</c:f>
              <c:strCache>
                <c:ptCount val="7"/>
                <c:pt idx="0">
                  <c:v>Yes</c:v>
                </c:pt>
                <c:pt idx="1">
                  <c:v>No</c:v>
                </c:pt>
                <c:pt idx="2">
                  <c:v>0</c:v>
                </c:pt>
                <c:pt idx="3">
                  <c:v>0</c:v>
                </c:pt>
                <c:pt idx="4">
                  <c:v>0</c:v>
                </c:pt>
                <c:pt idx="5">
                  <c:v>0</c:v>
                </c:pt>
                <c:pt idx="6">
                  <c:v>0</c:v>
                </c:pt>
              </c:strCache>
            </c:strRef>
          </c:cat>
          <c:val>
            <c:numRef>
              <c:f>'4 Insert data'!$M$70:$M$76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data'!$K$70:$K$76</c:f>
              <c:strCache>
                <c:ptCount val="7"/>
                <c:pt idx="0">
                  <c:v>Yes</c:v>
                </c:pt>
                <c:pt idx="1">
                  <c:v>No</c:v>
                </c:pt>
                <c:pt idx="2">
                  <c:v>0</c:v>
                </c:pt>
                <c:pt idx="3">
                  <c:v>0</c:v>
                </c:pt>
                <c:pt idx="4">
                  <c:v>0</c:v>
                </c:pt>
                <c:pt idx="5">
                  <c:v>0</c:v>
                </c:pt>
                <c:pt idx="6">
                  <c:v>0</c:v>
                </c:pt>
              </c:strCache>
            </c:strRef>
          </c:cat>
          <c:val>
            <c:numRef>
              <c:f>'4 Insert data'!$N$70:$N$76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data'!$P$69</c:f>
              <c:strCache>
                <c:ptCount val="1"/>
                <c:pt idx="0">
                  <c:v>before</c:v>
                </c:pt>
              </c:strCache>
            </c:strRef>
          </c:tx>
          <c:spPr>
            <a:solidFill>
              <a:srgbClr val="555826">
                <a:alpha val="80000"/>
              </a:srgbClr>
            </a:solidFill>
            <a:ln w="12700">
              <a:noFill/>
            </a:ln>
          </c:spPr>
          <c:invertIfNegative val="0"/>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data'!$P$70:$P$76</c:f>
              <c:numCache>
                <c:formatCode>0%</c:formatCode>
                <c:ptCount val="7"/>
                <c:pt idx="0">
                  <c:v>0</c:v>
                </c:pt>
                <c:pt idx="1">
                  <c:v>0</c:v>
                </c:pt>
                <c:pt idx="2">
                  <c:v>0</c:v>
                </c:pt>
                <c:pt idx="3">
                  <c:v>0</c:v>
                </c:pt>
                <c:pt idx="4">
                  <c:v>0</c:v>
                </c:pt>
                <c:pt idx="5">
                  <c:v>0</c:v>
                </c:pt>
                <c:pt idx="6">
                  <c:v>0</c:v>
                </c:pt>
              </c:numCache>
            </c:numRef>
          </c:val>
        </c:ser>
        <c:ser>
          <c:idx val="1"/>
          <c:order val="1"/>
          <c:tx>
            <c:strRef>
              <c:f>'4 Insert data'!$Q$69</c:f>
              <c:strCache>
                <c:ptCount val="1"/>
                <c:pt idx="0">
                  <c:v>at end</c:v>
                </c:pt>
              </c:strCache>
            </c:strRef>
          </c:tx>
          <c:spPr>
            <a:solidFill>
              <a:srgbClr val="FFCA05">
                <a:alpha val="80000"/>
              </a:srgbClr>
            </a:solidFill>
            <a:ln w="12700">
              <a:noFill/>
            </a:ln>
          </c:spPr>
          <c:invertIfNegative val="0"/>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data'!$Q$70:$Q$76</c:f>
              <c:numCache>
                <c:formatCode>0%</c:formatCode>
                <c:ptCount val="7"/>
                <c:pt idx="0">
                  <c:v>0</c:v>
                </c:pt>
                <c:pt idx="1">
                  <c:v>0</c:v>
                </c:pt>
                <c:pt idx="2">
                  <c:v>0</c:v>
                </c:pt>
                <c:pt idx="3">
                  <c:v>0</c:v>
                </c:pt>
                <c:pt idx="4">
                  <c:v>0</c:v>
                </c:pt>
                <c:pt idx="5">
                  <c:v>0</c:v>
                </c:pt>
                <c:pt idx="6">
                  <c:v>0</c:v>
                </c:pt>
              </c:numCache>
            </c:numRef>
          </c:val>
        </c:ser>
        <c:ser>
          <c:idx val="2"/>
          <c:order val="2"/>
          <c:tx>
            <c:strRef>
              <c:f>'4 Insert data'!$R$69</c:f>
              <c:strCache>
                <c:ptCount val="1"/>
                <c:pt idx="0">
                  <c:v>later</c:v>
                </c:pt>
              </c:strCache>
            </c:strRef>
          </c:tx>
          <c:invertIfNegative val="0"/>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data'!$R$70:$R$76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3957504"/>
        <c:axId val="173959040"/>
      </c:barChart>
      <c:catAx>
        <c:axId val="173957504"/>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3959040"/>
        <c:crosses val="autoZero"/>
        <c:auto val="1"/>
        <c:lblAlgn val="ctr"/>
        <c:lblOffset val="100"/>
        <c:tickLblSkip val="1"/>
        <c:tickMarkSkip val="1"/>
        <c:noMultiLvlLbl val="0"/>
      </c:catAx>
      <c:valAx>
        <c:axId val="17395904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95750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data'!$P$70:$P$76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data'!$Q$70:$Q$76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data'!$O$70:$O$76</c:f>
              <c:strCache>
                <c:ptCount val="7"/>
                <c:pt idx="0">
                  <c:v>option 1</c:v>
                </c:pt>
                <c:pt idx="1">
                  <c:v>option 2</c:v>
                </c:pt>
                <c:pt idx="2">
                  <c:v>option 3</c:v>
                </c:pt>
                <c:pt idx="3">
                  <c:v>option 4</c:v>
                </c:pt>
                <c:pt idx="4">
                  <c:v>option 5</c:v>
                </c:pt>
                <c:pt idx="5">
                  <c:v>option 6</c:v>
                </c:pt>
                <c:pt idx="6">
                  <c:v>option 7</c:v>
                </c:pt>
              </c:strCache>
            </c:strRef>
          </c:cat>
          <c:val>
            <c:numRef>
              <c:f>'4 Insert data'!$R$70:$R$76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data'!$T$69</c:f>
              <c:strCache>
                <c:ptCount val="1"/>
                <c:pt idx="0">
                  <c:v>before</c:v>
                </c:pt>
              </c:strCache>
            </c:strRef>
          </c:tx>
          <c:spPr>
            <a:solidFill>
              <a:srgbClr val="555826">
                <a:alpha val="80000"/>
              </a:srgbClr>
            </a:solidFill>
            <a:ln w="12700">
              <a:noFill/>
            </a:ln>
          </c:spPr>
          <c:invertIfNegative val="0"/>
          <c:cat>
            <c:numRef>
              <c:f>'4 Insert data'!$S$70:$S$76</c:f>
              <c:numCache>
                <c:formatCode>General</c:formatCode>
                <c:ptCount val="7"/>
                <c:pt idx="0">
                  <c:v>0</c:v>
                </c:pt>
                <c:pt idx="1">
                  <c:v>0</c:v>
                </c:pt>
                <c:pt idx="2">
                  <c:v>0</c:v>
                </c:pt>
                <c:pt idx="3">
                  <c:v>0</c:v>
                </c:pt>
                <c:pt idx="4">
                  <c:v>0</c:v>
                </c:pt>
                <c:pt idx="5">
                  <c:v>0</c:v>
                </c:pt>
                <c:pt idx="6">
                  <c:v>0</c:v>
                </c:pt>
              </c:numCache>
            </c:numRef>
          </c:cat>
          <c:val>
            <c:numRef>
              <c:f>'4 Insert data'!$T$70:$T$76</c:f>
              <c:numCache>
                <c:formatCode>0%</c:formatCode>
                <c:ptCount val="7"/>
                <c:pt idx="0">
                  <c:v>0</c:v>
                </c:pt>
                <c:pt idx="1">
                  <c:v>0</c:v>
                </c:pt>
                <c:pt idx="2">
                  <c:v>0</c:v>
                </c:pt>
                <c:pt idx="3">
                  <c:v>0</c:v>
                </c:pt>
                <c:pt idx="4">
                  <c:v>0</c:v>
                </c:pt>
                <c:pt idx="5">
                  <c:v>0</c:v>
                </c:pt>
                <c:pt idx="6">
                  <c:v>0</c:v>
                </c:pt>
              </c:numCache>
            </c:numRef>
          </c:val>
        </c:ser>
        <c:ser>
          <c:idx val="1"/>
          <c:order val="1"/>
          <c:tx>
            <c:strRef>
              <c:f>'4 Insert data'!$U$69</c:f>
              <c:strCache>
                <c:ptCount val="1"/>
                <c:pt idx="0">
                  <c:v>at end</c:v>
                </c:pt>
              </c:strCache>
            </c:strRef>
          </c:tx>
          <c:spPr>
            <a:solidFill>
              <a:srgbClr val="FFCA05">
                <a:alpha val="80000"/>
              </a:srgbClr>
            </a:solidFill>
            <a:ln w="12700">
              <a:noFill/>
            </a:ln>
          </c:spPr>
          <c:invertIfNegative val="0"/>
          <c:cat>
            <c:numRef>
              <c:f>'4 Insert data'!$S$70:$S$76</c:f>
              <c:numCache>
                <c:formatCode>General</c:formatCode>
                <c:ptCount val="7"/>
                <c:pt idx="0">
                  <c:v>0</c:v>
                </c:pt>
                <c:pt idx="1">
                  <c:v>0</c:v>
                </c:pt>
                <c:pt idx="2">
                  <c:v>0</c:v>
                </c:pt>
                <c:pt idx="3">
                  <c:v>0</c:v>
                </c:pt>
                <c:pt idx="4">
                  <c:v>0</c:v>
                </c:pt>
                <c:pt idx="5">
                  <c:v>0</c:v>
                </c:pt>
                <c:pt idx="6">
                  <c:v>0</c:v>
                </c:pt>
              </c:numCache>
            </c:numRef>
          </c:cat>
          <c:val>
            <c:numRef>
              <c:f>'4 Insert data'!$U$70:$U$76</c:f>
              <c:numCache>
                <c:formatCode>0%</c:formatCode>
                <c:ptCount val="7"/>
                <c:pt idx="0">
                  <c:v>0</c:v>
                </c:pt>
                <c:pt idx="1">
                  <c:v>0</c:v>
                </c:pt>
                <c:pt idx="2">
                  <c:v>0</c:v>
                </c:pt>
                <c:pt idx="3">
                  <c:v>0</c:v>
                </c:pt>
                <c:pt idx="4">
                  <c:v>0</c:v>
                </c:pt>
                <c:pt idx="5">
                  <c:v>0</c:v>
                </c:pt>
                <c:pt idx="6">
                  <c:v>0</c:v>
                </c:pt>
              </c:numCache>
            </c:numRef>
          </c:val>
        </c:ser>
        <c:ser>
          <c:idx val="2"/>
          <c:order val="2"/>
          <c:tx>
            <c:strRef>
              <c:f>'4 Insert data'!$V$69</c:f>
              <c:strCache>
                <c:ptCount val="1"/>
                <c:pt idx="0">
                  <c:v>later</c:v>
                </c:pt>
              </c:strCache>
            </c:strRef>
          </c:tx>
          <c:invertIfNegative val="0"/>
          <c:cat>
            <c:numRef>
              <c:f>'4 Insert data'!$S$70:$S$76</c:f>
              <c:numCache>
                <c:formatCode>General</c:formatCode>
                <c:ptCount val="7"/>
                <c:pt idx="0">
                  <c:v>0</c:v>
                </c:pt>
                <c:pt idx="1">
                  <c:v>0</c:v>
                </c:pt>
                <c:pt idx="2">
                  <c:v>0</c:v>
                </c:pt>
                <c:pt idx="3">
                  <c:v>0</c:v>
                </c:pt>
                <c:pt idx="4">
                  <c:v>0</c:v>
                </c:pt>
                <c:pt idx="5">
                  <c:v>0</c:v>
                </c:pt>
                <c:pt idx="6">
                  <c:v>0</c:v>
                </c:pt>
              </c:numCache>
            </c:numRef>
          </c:cat>
          <c:val>
            <c:numRef>
              <c:f>'4 Insert data'!$V$70:$V$76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4099072"/>
        <c:axId val="174100864"/>
      </c:barChart>
      <c:catAx>
        <c:axId val="17409907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4100864"/>
        <c:crosses val="autoZero"/>
        <c:auto val="1"/>
        <c:lblAlgn val="ctr"/>
        <c:lblOffset val="100"/>
        <c:tickLblSkip val="1"/>
        <c:tickMarkSkip val="1"/>
        <c:noMultiLvlLbl val="0"/>
      </c:catAx>
      <c:valAx>
        <c:axId val="174100864"/>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409907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data'!$S$70:$S$76</c:f>
              <c:numCache>
                <c:formatCode>General</c:formatCode>
                <c:ptCount val="7"/>
                <c:pt idx="0">
                  <c:v>0</c:v>
                </c:pt>
                <c:pt idx="1">
                  <c:v>0</c:v>
                </c:pt>
                <c:pt idx="2">
                  <c:v>0</c:v>
                </c:pt>
                <c:pt idx="3">
                  <c:v>0</c:v>
                </c:pt>
                <c:pt idx="4">
                  <c:v>0</c:v>
                </c:pt>
                <c:pt idx="5">
                  <c:v>0</c:v>
                </c:pt>
                <c:pt idx="6">
                  <c:v>0</c:v>
                </c:pt>
              </c:numCache>
            </c:numRef>
          </c:cat>
          <c:val>
            <c:numRef>
              <c:f>'4 Insert data'!$U$70:$U$76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data'!$S$70:$S$76</c:f>
              <c:numCache>
                <c:formatCode>General</c:formatCode>
                <c:ptCount val="7"/>
                <c:pt idx="0">
                  <c:v>0</c:v>
                </c:pt>
                <c:pt idx="1">
                  <c:v>0</c:v>
                </c:pt>
                <c:pt idx="2">
                  <c:v>0</c:v>
                </c:pt>
                <c:pt idx="3">
                  <c:v>0</c:v>
                </c:pt>
                <c:pt idx="4">
                  <c:v>0</c:v>
                </c:pt>
                <c:pt idx="5">
                  <c:v>0</c:v>
                </c:pt>
                <c:pt idx="6">
                  <c:v>0</c:v>
                </c:pt>
              </c:numCache>
            </c:numRef>
          </c:cat>
          <c:val>
            <c:numRef>
              <c:f>'4 Insert data'!$V$70:$V$76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strRef>
              <c:f>'4 Insert data'!$C$70:$C$76</c:f>
              <c:strCache>
                <c:ptCount val="7"/>
                <c:pt idx="0">
                  <c:v>Nothing</c:v>
                </c:pt>
                <c:pt idx="1">
                  <c:v>A little</c:v>
                </c:pt>
                <c:pt idx="2">
                  <c:v>So so</c:v>
                </c:pt>
                <c:pt idx="3">
                  <c:v>A lot</c:v>
                </c:pt>
                <c:pt idx="4">
                  <c:v>Everything</c:v>
                </c:pt>
                <c:pt idx="5">
                  <c:v>0</c:v>
                </c:pt>
                <c:pt idx="6">
                  <c:v>0</c:v>
                </c:pt>
              </c:strCache>
            </c:strRef>
          </c:cat>
          <c:val>
            <c:numRef>
              <c:f>'4 Insert data'!$D$70:$D$76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data'!$X$69</c:f>
              <c:strCache>
                <c:ptCount val="1"/>
                <c:pt idx="0">
                  <c:v>before</c:v>
                </c:pt>
              </c:strCache>
            </c:strRef>
          </c:tx>
          <c:spPr>
            <a:solidFill>
              <a:srgbClr val="555826">
                <a:alpha val="80000"/>
              </a:srgbClr>
            </a:solidFill>
            <a:ln w="12700">
              <a:noFill/>
            </a:ln>
          </c:spPr>
          <c:invertIfNegative val="0"/>
          <c:cat>
            <c:numRef>
              <c:f>'4 Insert data'!$W$70:$W$76</c:f>
              <c:numCache>
                <c:formatCode>General</c:formatCode>
                <c:ptCount val="7"/>
                <c:pt idx="0">
                  <c:v>0</c:v>
                </c:pt>
                <c:pt idx="1">
                  <c:v>0</c:v>
                </c:pt>
                <c:pt idx="2">
                  <c:v>0</c:v>
                </c:pt>
                <c:pt idx="3">
                  <c:v>0</c:v>
                </c:pt>
                <c:pt idx="4">
                  <c:v>0</c:v>
                </c:pt>
                <c:pt idx="5">
                  <c:v>0</c:v>
                </c:pt>
                <c:pt idx="6">
                  <c:v>0</c:v>
                </c:pt>
              </c:numCache>
            </c:numRef>
          </c:cat>
          <c:val>
            <c:numRef>
              <c:f>'4 Insert data'!$X$70:$X$76</c:f>
              <c:numCache>
                <c:formatCode>0%</c:formatCode>
                <c:ptCount val="7"/>
                <c:pt idx="0">
                  <c:v>0</c:v>
                </c:pt>
                <c:pt idx="1">
                  <c:v>0</c:v>
                </c:pt>
                <c:pt idx="2">
                  <c:v>0</c:v>
                </c:pt>
                <c:pt idx="3">
                  <c:v>0</c:v>
                </c:pt>
                <c:pt idx="4">
                  <c:v>0</c:v>
                </c:pt>
                <c:pt idx="5">
                  <c:v>0</c:v>
                </c:pt>
                <c:pt idx="6">
                  <c:v>0</c:v>
                </c:pt>
              </c:numCache>
            </c:numRef>
          </c:val>
        </c:ser>
        <c:ser>
          <c:idx val="1"/>
          <c:order val="1"/>
          <c:tx>
            <c:strRef>
              <c:f>'4 Insert data'!$Y$69</c:f>
              <c:strCache>
                <c:ptCount val="1"/>
                <c:pt idx="0">
                  <c:v>at end</c:v>
                </c:pt>
              </c:strCache>
            </c:strRef>
          </c:tx>
          <c:spPr>
            <a:solidFill>
              <a:srgbClr val="FFCA05">
                <a:alpha val="80000"/>
              </a:srgbClr>
            </a:solidFill>
            <a:ln w="12700">
              <a:noFill/>
            </a:ln>
          </c:spPr>
          <c:invertIfNegative val="0"/>
          <c:cat>
            <c:numRef>
              <c:f>'4 Insert data'!$W$70:$W$76</c:f>
              <c:numCache>
                <c:formatCode>General</c:formatCode>
                <c:ptCount val="7"/>
                <c:pt idx="0">
                  <c:v>0</c:v>
                </c:pt>
                <c:pt idx="1">
                  <c:v>0</c:v>
                </c:pt>
                <c:pt idx="2">
                  <c:v>0</c:v>
                </c:pt>
                <c:pt idx="3">
                  <c:v>0</c:v>
                </c:pt>
                <c:pt idx="4">
                  <c:v>0</c:v>
                </c:pt>
                <c:pt idx="5">
                  <c:v>0</c:v>
                </c:pt>
                <c:pt idx="6">
                  <c:v>0</c:v>
                </c:pt>
              </c:numCache>
            </c:numRef>
          </c:cat>
          <c:val>
            <c:numRef>
              <c:f>'4 Insert data'!$Y$70:$Y$76</c:f>
              <c:numCache>
                <c:formatCode>0%</c:formatCode>
                <c:ptCount val="7"/>
                <c:pt idx="0">
                  <c:v>0</c:v>
                </c:pt>
                <c:pt idx="1">
                  <c:v>0</c:v>
                </c:pt>
                <c:pt idx="2">
                  <c:v>0</c:v>
                </c:pt>
                <c:pt idx="3">
                  <c:v>0</c:v>
                </c:pt>
                <c:pt idx="4">
                  <c:v>0</c:v>
                </c:pt>
                <c:pt idx="5">
                  <c:v>0</c:v>
                </c:pt>
                <c:pt idx="6">
                  <c:v>0</c:v>
                </c:pt>
              </c:numCache>
            </c:numRef>
          </c:val>
        </c:ser>
        <c:ser>
          <c:idx val="2"/>
          <c:order val="2"/>
          <c:tx>
            <c:strRef>
              <c:f>'4 Insert data'!$Z$69</c:f>
              <c:strCache>
                <c:ptCount val="1"/>
                <c:pt idx="0">
                  <c:v>later</c:v>
                </c:pt>
              </c:strCache>
            </c:strRef>
          </c:tx>
          <c:invertIfNegative val="0"/>
          <c:cat>
            <c:numRef>
              <c:f>'4 Insert data'!$W$70:$W$76</c:f>
              <c:numCache>
                <c:formatCode>General</c:formatCode>
                <c:ptCount val="7"/>
                <c:pt idx="0">
                  <c:v>0</c:v>
                </c:pt>
                <c:pt idx="1">
                  <c:v>0</c:v>
                </c:pt>
                <c:pt idx="2">
                  <c:v>0</c:v>
                </c:pt>
                <c:pt idx="3">
                  <c:v>0</c:v>
                </c:pt>
                <c:pt idx="4">
                  <c:v>0</c:v>
                </c:pt>
                <c:pt idx="5">
                  <c:v>0</c:v>
                </c:pt>
                <c:pt idx="6">
                  <c:v>0</c:v>
                </c:pt>
              </c:numCache>
            </c:numRef>
          </c:cat>
          <c:val>
            <c:numRef>
              <c:f>'4 Insert data'!$Z$70:$Z$76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8536832"/>
        <c:axId val="178538368"/>
      </c:barChart>
      <c:catAx>
        <c:axId val="17853683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8538368"/>
        <c:crosses val="autoZero"/>
        <c:auto val="1"/>
        <c:lblAlgn val="ctr"/>
        <c:lblOffset val="100"/>
        <c:tickLblSkip val="1"/>
        <c:tickMarkSkip val="1"/>
        <c:noMultiLvlLbl val="0"/>
      </c:catAx>
      <c:valAx>
        <c:axId val="178538368"/>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53683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data'!$W$70:$W$76</c:f>
              <c:numCache>
                <c:formatCode>General</c:formatCode>
                <c:ptCount val="7"/>
                <c:pt idx="0">
                  <c:v>0</c:v>
                </c:pt>
                <c:pt idx="1">
                  <c:v>0</c:v>
                </c:pt>
                <c:pt idx="2">
                  <c:v>0</c:v>
                </c:pt>
                <c:pt idx="3">
                  <c:v>0</c:v>
                </c:pt>
                <c:pt idx="4">
                  <c:v>0</c:v>
                </c:pt>
                <c:pt idx="5">
                  <c:v>0</c:v>
                </c:pt>
                <c:pt idx="6">
                  <c:v>0</c:v>
                </c:pt>
              </c:numCache>
            </c:numRef>
          </c:cat>
          <c:val>
            <c:numRef>
              <c:f>'4 Insert data'!$X$70:$X$76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data'!$W$70:$W$76</c:f>
              <c:numCache>
                <c:formatCode>General</c:formatCode>
                <c:ptCount val="7"/>
                <c:pt idx="0">
                  <c:v>0</c:v>
                </c:pt>
                <c:pt idx="1">
                  <c:v>0</c:v>
                </c:pt>
                <c:pt idx="2">
                  <c:v>0</c:v>
                </c:pt>
                <c:pt idx="3">
                  <c:v>0</c:v>
                </c:pt>
                <c:pt idx="4">
                  <c:v>0</c:v>
                </c:pt>
                <c:pt idx="5">
                  <c:v>0</c:v>
                </c:pt>
                <c:pt idx="6">
                  <c:v>0</c:v>
                </c:pt>
              </c:numCache>
            </c:numRef>
          </c:cat>
          <c:val>
            <c:numRef>
              <c:f>'4 Insert data'!$Y$70:$Y$76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data'!$W$70:$W$76</c:f>
              <c:numCache>
                <c:formatCode>General</c:formatCode>
                <c:ptCount val="7"/>
                <c:pt idx="0">
                  <c:v>0</c:v>
                </c:pt>
                <c:pt idx="1">
                  <c:v>0</c:v>
                </c:pt>
                <c:pt idx="2">
                  <c:v>0</c:v>
                </c:pt>
                <c:pt idx="3">
                  <c:v>0</c:v>
                </c:pt>
                <c:pt idx="4">
                  <c:v>0</c:v>
                </c:pt>
                <c:pt idx="5">
                  <c:v>0</c:v>
                </c:pt>
                <c:pt idx="6">
                  <c:v>0</c:v>
                </c:pt>
              </c:numCache>
            </c:numRef>
          </c:cat>
          <c:val>
            <c:numRef>
              <c:f>'4 Insert data'!$Z$70:$Z$76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data'!$AB$69</c:f>
              <c:strCache>
                <c:ptCount val="1"/>
                <c:pt idx="0">
                  <c:v>before</c:v>
                </c:pt>
              </c:strCache>
            </c:strRef>
          </c:tx>
          <c:spPr>
            <a:solidFill>
              <a:srgbClr val="555826">
                <a:alpha val="80000"/>
              </a:srgbClr>
            </a:solidFill>
            <a:ln w="12700">
              <a:noFill/>
            </a:ln>
          </c:spPr>
          <c:invertIfNegative val="0"/>
          <c:cat>
            <c:numRef>
              <c:f>'4 Insert data'!$AA$70:$AA$76</c:f>
              <c:numCache>
                <c:formatCode>General</c:formatCode>
                <c:ptCount val="7"/>
                <c:pt idx="0">
                  <c:v>0</c:v>
                </c:pt>
                <c:pt idx="1">
                  <c:v>0</c:v>
                </c:pt>
                <c:pt idx="2">
                  <c:v>0</c:v>
                </c:pt>
                <c:pt idx="3">
                  <c:v>0</c:v>
                </c:pt>
                <c:pt idx="4">
                  <c:v>0</c:v>
                </c:pt>
                <c:pt idx="5">
                  <c:v>0</c:v>
                </c:pt>
                <c:pt idx="6">
                  <c:v>0</c:v>
                </c:pt>
              </c:numCache>
            </c:numRef>
          </c:cat>
          <c:val>
            <c:numRef>
              <c:f>'4 Insert data'!$AB$70:$AB$76</c:f>
              <c:numCache>
                <c:formatCode>0%</c:formatCode>
                <c:ptCount val="7"/>
                <c:pt idx="0">
                  <c:v>0</c:v>
                </c:pt>
                <c:pt idx="1">
                  <c:v>0</c:v>
                </c:pt>
                <c:pt idx="2">
                  <c:v>0</c:v>
                </c:pt>
                <c:pt idx="3">
                  <c:v>0</c:v>
                </c:pt>
                <c:pt idx="4">
                  <c:v>0</c:v>
                </c:pt>
                <c:pt idx="5">
                  <c:v>0</c:v>
                </c:pt>
                <c:pt idx="6">
                  <c:v>0</c:v>
                </c:pt>
              </c:numCache>
            </c:numRef>
          </c:val>
        </c:ser>
        <c:ser>
          <c:idx val="1"/>
          <c:order val="1"/>
          <c:tx>
            <c:strRef>
              <c:f>'4 Insert data'!$AC$69</c:f>
              <c:strCache>
                <c:ptCount val="1"/>
                <c:pt idx="0">
                  <c:v>at end</c:v>
                </c:pt>
              </c:strCache>
            </c:strRef>
          </c:tx>
          <c:spPr>
            <a:solidFill>
              <a:srgbClr val="FFCA05">
                <a:alpha val="80000"/>
              </a:srgbClr>
            </a:solidFill>
            <a:ln w="12700">
              <a:noFill/>
            </a:ln>
          </c:spPr>
          <c:invertIfNegative val="0"/>
          <c:cat>
            <c:numRef>
              <c:f>'4 Insert data'!$AA$70:$AA$76</c:f>
              <c:numCache>
                <c:formatCode>General</c:formatCode>
                <c:ptCount val="7"/>
                <c:pt idx="0">
                  <c:v>0</c:v>
                </c:pt>
                <c:pt idx="1">
                  <c:v>0</c:v>
                </c:pt>
                <c:pt idx="2">
                  <c:v>0</c:v>
                </c:pt>
                <c:pt idx="3">
                  <c:v>0</c:v>
                </c:pt>
                <c:pt idx="4">
                  <c:v>0</c:v>
                </c:pt>
                <c:pt idx="5">
                  <c:v>0</c:v>
                </c:pt>
                <c:pt idx="6">
                  <c:v>0</c:v>
                </c:pt>
              </c:numCache>
            </c:numRef>
          </c:cat>
          <c:val>
            <c:numRef>
              <c:f>'4 Insert data'!$AC$70:$AC$76</c:f>
              <c:numCache>
                <c:formatCode>0%</c:formatCode>
                <c:ptCount val="7"/>
                <c:pt idx="0">
                  <c:v>0</c:v>
                </c:pt>
                <c:pt idx="1">
                  <c:v>0</c:v>
                </c:pt>
                <c:pt idx="2">
                  <c:v>0</c:v>
                </c:pt>
                <c:pt idx="3">
                  <c:v>0</c:v>
                </c:pt>
                <c:pt idx="4">
                  <c:v>0</c:v>
                </c:pt>
                <c:pt idx="5">
                  <c:v>0</c:v>
                </c:pt>
                <c:pt idx="6">
                  <c:v>0</c:v>
                </c:pt>
              </c:numCache>
            </c:numRef>
          </c:val>
        </c:ser>
        <c:ser>
          <c:idx val="2"/>
          <c:order val="2"/>
          <c:tx>
            <c:strRef>
              <c:f>'4 Insert data'!$AD$69</c:f>
              <c:strCache>
                <c:ptCount val="1"/>
                <c:pt idx="0">
                  <c:v>later</c:v>
                </c:pt>
              </c:strCache>
            </c:strRef>
          </c:tx>
          <c:invertIfNegative val="0"/>
          <c:cat>
            <c:numRef>
              <c:f>'4 Insert data'!$AA$70:$AA$76</c:f>
              <c:numCache>
                <c:formatCode>General</c:formatCode>
                <c:ptCount val="7"/>
                <c:pt idx="0">
                  <c:v>0</c:v>
                </c:pt>
                <c:pt idx="1">
                  <c:v>0</c:v>
                </c:pt>
                <c:pt idx="2">
                  <c:v>0</c:v>
                </c:pt>
                <c:pt idx="3">
                  <c:v>0</c:v>
                </c:pt>
                <c:pt idx="4">
                  <c:v>0</c:v>
                </c:pt>
                <c:pt idx="5">
                  <c:v>0</c:v>
                </c:pt>
                <c:pt idx="6">
                  <c:v>0</c:v>
                </c:pt>
              </c:numCache>
            </c:numRef>
          </c:cat>
          <c:val>
            <c:numRef>
              <c:f>'4 Insert data'!$AD$70:$AD$76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5994752"/>
        <c:axId val="175996288"/>
      </c:barChart>
      <c:catAx>
        <c:axId val="17599475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5996288"/>
        <c:crosses val="autoZero"/>
        <c:auto val="1"/>
        <c:lblAlgn val="ctr"/>
        <c:lblOffset val="100"/>
        <c:tickLblSkip val="1"/>
        <c:tickMarkSkip val="1"/>
        <c:noMultiLvlLbl val="0"/>
      </c:catAx>
      <c:valAx>
        <c:axId val="175996288"/>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599475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data'!$AA$70:$AA$76</c:f>
              <c:numCache>
                <c:formatCode>General</c:formatCode>
                <c:ptCount val="7"/>
                <c:pt idx="0">
                  <c:v>0</c:v>
                </c:pt>
                <c:pt idx="1">
                  <c:v>0</c:v>
                </c:pt>
                <c:pt idx="2">
                  <c:v>0</c:v>
                </c:pt>
                <c:pt idx="3">
                  <c:v>0</c:v>
                </c:pt>
                <c:pt idx="4">
                  <c:v>0</c:v>
                </c:pt>
                <c:pt idx="5">
                  <c:v>0</c:v>
                </c:pt>
                <c:pt idx="6">
                  <c:v>0</c:v>
                </c:pt>
              </c:numCache>
            </c:numRef>
          </c:cat>
          <c:val>
            <c:numRef>
              <c:f>'4 Insert data'!$AB$70:$AB$76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data'!$AA$70:$AA$76</c:f>
              <c:numCache>
                <c:formatCode>General</c:formatCode>
                <c:ptCount val="7"/>
                <c:pt idx="0">
                  <c:v>0</c:v>
                </c:pt>
                <c:pt idx="1">
                  <c:v>0</c:v>
                </c:pt>
                <c:pt idx="2">
                  <c:v>0</c:v>
                </c:pt>
                <c:pt idx="3">
                  <c:v>0</c:v>
                </c:pt>
                <c:pt idx="4">
                  <c:v>0</c:v>
                </c:pt>
                <c:pt idx="5">
                  <c:v>0</c:v>
                </c:pt>
                <c:pt idx="6">
                  <c:v>0</c:v>
                </c:pt>
              </c:numCache>
            </c:numRef>
          </c:cat>
          <c:val>
            <c:numRef>
              <c:f>'4 Insert data'!$AC$70:$AC$76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data'!$AA$70:$AA$76</c:f>
              <c:numCache>
                <c:formatCode>General</c:formatCode>
                <c:ptCount val="7"/>
                <c:pt idx="0">
                  <c:v>0</c:v>
                </c:pt>
                <c:pt idx="1">
                  <c:v>0</c:v>
                </c:pt>
                <c:pt idx="2">
                  <c:v>0</c:v>
                </c:pt>
                <c:pt idx="3">
                  <c:v>0</c:v>
                </c:pt>
                <c:pt idx="4">
                  <c:v>0</c:v>
                </c:pt>
                <c:pt idx="5">
                  <c:v>0</c:v>
                </c:pt>
                <c:pt idx="6">
                  <c:v>0</c:v>
                </c:pt>
              </c:numCache>
            </c:numRef>
          </c:cat>
          <c:val>
            <c:numRef>
              <c:f>'4 Insert data'!$AD$70:$AD$76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data'!$AF$69</c:f>
              <c:strCache>
                <c:ptCount val="1"/>
                <c:pt idx="0">
                  <c:v>before</c:v>
                </c:pt>
              </c:strCache>
            </c:strRef>
          </c:tx>
          <c:spPr>
            <a:solidFill>
              <a:srgbClr val="555826">
                <a:alpha val="80000"/>
              </a:srgbClr>
            </a:solidFill>
            <a:ln w="12700">
              <a:noFill/>
            </a:ln>
          </c:spPr>
          <c:invertIfNegative val="0"/>
          <c:cat>
            <c:numRef>
              <c:f>'4 Insert data'!$AE$70:$AE$76</c:f>
              <c:numCache>
                <c:formatCode>General</c:formatCode>
                <c:ptCount val="7"/>
                <c:pt idx="0">
                  <c:v>0</c:v>
                </c:pt>
                <c:pt idx="1">
                  <c:v>0</c:v>
                </c:pt>
                <c:pt idx="2">
                  <c:v>0</c:v>
                </c:pt>
                <c:pt idx="3">
                  <c:v>0</c:v>
                </c:pt>
                <c:pt idx="4">
                  <c:v>0</c:v>
                </c:pt>
                <c:pt idx="5">
                  <c:v>0</c:v>
                </c:pt>
                <c:pt idx="6">
                  <c:v>0</c:v>
                </c:pt>
              </c:numCache>
            </c:numRef>
          </c:cat>
          <c:val>
            <c:numRef>
              <c:f>'4 Insert data'!$AF$70:$AF$76</c:f>
              <c:numCache>
                <c:formatCode>0%</c:formatCode>
                <c:ptCount val="7"/>
                <c:pt idx="0">
                  <c:v>0</c:v>
                </c:pt>
                <c:pt idx="1">
                  <c:v>0</c:v>
                </c:pt>
                <c:pt idx="2">
                  <c:v>0</c:v>
                </c:pt>
                <c:pt idx="3">
                  <c:v>0</c:v>
                </c:pt>
                <c:pt idx="4">
                  <c:v>0</c:v>
                </c:pt>
                <c:pt idx="5">
                  <c:v>0</c:v>
                </c:pt>
                <c:pt idx="6">
                  <c:v>0</c:v>
                </c:pt>
              </c:numCache>
            </c:numRef>
          </c:val>
        </c:ser>
        <c:ser>
          <c:idx val="1"/>
          <c:order val="1"/>
          <c:tx>
            <c:strRef>
              <c:f>'4 Insert data'!$AG$69</c:f>
              <c:strCache>
                <c:ptCount val="1"/>
                <c:pt idx="0">
                  <c:v>at end</c:v>
                </c:pt>
              </c:strCache>
            </c:strRef>
          </c:tx>
          <c:spPr>
            <a:solidFill>
              <a:srgbClr val="FFCA05">
                <a:alpha val="80000"/>
              </a:srgbClr>
            </a:solidFill>
            <a:ln w="12700">
              <a:noFill/>
            </a:ln>
          </c:spPr>
          <c:invertIfNegative val="0"/>
          <c:cat>
            <c:numRef>
              <c:f>'4 Insert data'!$AE$70:$AE$76</c:f>
              <c:numCache>
                <c:formatCode>General</c:formatCode>
                <c:ptCount val="7"/>
                <c:pt idx="0">
                  <c:v>0</c:v>
                </c:pt>
                <c:pt idx="1">
                  <c:v>0</c:v>
                </c:pt>
                <c:pt idx="2">
                  <c:v>0</c:v>
                </c:pt>
                <c:pt idx="3">
                  <c:v>0</c:v>
                </c:pt>
                <c:pt idx="4">
                  <c:v>0</c:v>
                </c:pt>
                <c:pt idx="5">
                  <c:v>0</c:v>
                </c:pt>
                <c:pt idx="6">
                  <c:v>0</c:v>
                </c:pt>
              </c:numCache>
            </c:numRef>
          </c:cat>
          <c:val>
            <c:numRef>
              <c:f>'4 Insert data'!$AG$70:$AG$76</c:f>
              <c:numCache>
                <c:formatCode>0%</c:formatCode>
                <c:ptCount val="7"/>
                <c:pt idx="0">
                  <c:v>0</c:v>
                </c:pt>
                <c:pt idx="1">
                  <c:v>0</c:v>
                </c:pt>
                <c:pt idx="2">
                  <c:v>0</c:v>
                </c:pt>
                <c:pt idx="3">
                  <c:v>0</c:v>
                </c:pt>
                <c:pt idx="4">
                  <c:v>0</c:v>
                </c:pt>
                <c:pt idx="5">
                  <c:v>0</c:v>
                </c:pt>
                <c:pt idx="6">
                  <c:v>0</c:v>
                </c:pt>
              </c:numCache>
            </c:numRef>
          </c:val>
        </c:ser>
        <c:ser>
          <c:idx val="2"/>
          <c:order val="2"/>
          <c:tx>
            <c:strRef>
              <c:f>'4 Insert data'!$AH$69</c:f>
              <c:strCache>
                <c:ptCount val="1"/>
                <c:pt idx="0">
                  <c:v>later</c:v>
                </c:pt>
              </c:strCache>
            </c:strRef>
          </c:tx>
          <c:invertIfNegative val="0"/>
          <c:cat>
            <c:numRef>
              <c:f>'4 Insert data'!$AE$70:$AE$76</c:f>
              <c:numCache>
                <c:formatCode>General</c:formatCode>
                <c:ptCount val="7"/>
                <c:pt idx="0">
                  <c:v>0</c:v>
                </c:pt>
                <c:pt idx="1">
                  <c:v>0</c:v>
                </c:pt>
                <c:pt idx="2">
                  <c:v>0</c:v>
                </c:pt>
                <c:pt idx="3">
                  <c:v>0</c:v>
                </c:pt>
                <c:pt idx="4">
                  <c:v>0</c:v>
                </c:pt>
                <c:pt idx="5">
                  <c:v>0</c:v>
                </c:pt>
                <c:pt idx="6">
                  <c:v>0</c:v>
                </c:pt>
              </c:numCache>
            </c:numRef>
          </c:cat>
          <c:val>
            <c:numRef>
              <c:f>'4 Insert data'!$AH$70:$AH$76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8626944"/>
        <c:axId val="178628480"/>
      </c:barChart>
      <c:catAx>
        <c:axId val="178626944"/>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8628480"/>
        <c:crosses val="autoZero"/>
        <c:auto val="1"/>
        <c:lblAlgn val="ctr"/>
        <c:lblOffset val="100"/>
        <c:tickLblSkip val="1"/>
        <c:tickMarkSkip val="1"/>
        <c:noMultiLvlLbl val="0"/>
      </c:catAx>
      <c:valAx>
        <c:axId val="17862848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62694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data'!$AE$70:$AE$76</c:f>
              <c:numCache>
                <c:formatCode>General</c:formatCode>
                <c:ptCount val="7"/>
                <c:pt idx="0">
                  <c:v>0</c:v>
                </c:pt>
                <c:pt idx="1">
                  <c:v>0</c:v>
                </c:pt>
                <c:pt idx="2">
                  <c:v>0</c:v>
                </c:pt>
                <c:pt idx="3">
                  <c:v>0</c:v>
                </c:pt>
                <c:pt idx="4">
                  <c:v>0</c:v>
                </c:pt>
                <c:pt idx="5">
                  <c:v>0</c:v>
                </c:pt>
                <c:pt idx="6">
                  <c:v>0</c:v>
                </c:pt>
              </c:numCache>
            </c:numRef>
          </c:cat>
          <c:val>
            <c:numRef>
              <c:f>'4 Insert data'!$AF$70:$AF$76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data'!$C$70:$C$76</c:f>
              <c:strCache>
                <c:ptCount val="7"/>
                <c:pt idx="0">
                  <c:v>Nothing</c:v>
                </c:pt>
                <c:pt idx="1">
                  <c:v>A little</c:v>
                </c:pt>
                <c:pt idx="2">
                  <c:v>So so</c:v>
                </c:pt>
                <c:pt idx="3">
                  <c:v>A lot</c:v>
                </c:pt>
                <c:pt idx="4">
                  <c:v>Everything</c:v>
                </c:pt>
                <c:pt idx="5">
                  <c:v>0</c:v>
                </c:pt>
                <c:pt idx="6">
                  <c:v>0</c:v>
                </c:pt>
              </c:strCache>
            </c:strRef>
          </c:cat>
          <c:val>
            <c:numRef>
              <c:f>'4 Insert data'!$E$70:$E$76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data'!$AE$70:$AE$76</c:f>
              <c:numCache>
                <c:formatCode>General</c:formatCode>
                <c:ptCount val="7"/>
                <c:pt idx="0">
                  <c:v>0</c:v>
                </c:pt>
                <c:pt idx="1">
                  <c:v>0</c:v>
                </c:pt>
                <c:pt idx="2">
                  <c:v>0</c:v>
                </c:pt>
                <c:pt idx="3">
                  <c:v>0</c:v>
                </c:pt>
                <c:pt idx="4">
                  <c:v>0</c:v>
                </c:pt>
                <c:pt idx="5">
                  <c:v>0</c:v>
                </c:pt>
                <c:pt idx="6">
                  <c:v>0</c:v>
                </c:pt>
              </c:numCache>
            </c:numRef>
          </c:cat>
          <c:val>
            <c:numRef>
              <c:f>'4 Insert data'!$AG$70:$AG$76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data'!$W$70:$W$76</c:f>
              <c:numCache>
                <c:formatCode>General</c:formatCode>
                <c:ptCount val="7"/>
                <c:pt idx="0">
                  <c:v>0</c:v>
                </c:pt>
                <c:pt idx="1">
                  <c:v>0</c:v>
                </c:pt>
                <c:pt idx="2">
                  <c:v>0</c:v>
                </c:pt>
                <c:pt idx="3">
                  <c:v>0</c:v>
                </c:pt>
                <c:pt idx="4">
                  <c:v>0</c:v>
                </c:pt>
                <c:pt idx="5">
                  <c:v>0</c:v>
                </c:pt>
                <c:pt idx="6">
                  <c:v>0</c:v>
                </c:pt>
              </c:numCache>
            </c:numRef>
          </c:cat>
          <c:val>
            <c:numRef>
              <c:f>'4 Insert data'!$Z$70:$Z$76</c:f>
              <c:numCache>
                <c:formatCode>0%</c:formatCode>
                <c:ptCount val="7"/>
                <c:pt idx="0">
                  <c:v>0</c:v>
                </c:pt>
                <c:pt idx="1">
                  <c:v>0</c:v>
                </c:pt>
                <c:pt idx="2">
                  <c:v>0</c:v>
                </c:pt>
                <c:pt idx="3">
                  <c:v>0</c:v>
                </c:pt>
                <c:pt idx="4">
                  <c:v>0</c:v>
                </c:pt>
                <c:pt idx="5">
                  <c:v>0</c:v>
                </c:pt>
                <c:pt idx="6">
                  <c:v>0</c:v>
                </c:pt>
              </c:numCache>
            </c:numRef>
          </c:val>
        </c:ser>
        <c:ser>
          <c:idx val="1"/>
          <c:order val="1"/>
          <c:cat>
            <c:numRef>
              <c:f>'4 Insert data'!$W$70:$W$76</c:f>
              <c:numCache>
                <c:formatCode>General</c:formatCode>
                <c:ptCount val="7"/>
                <c:pt idx="0">
                  <c:v>0</c:v>
                </c:pt>
                <c:pt idx="1">
                  <c:v>0</c:v>
                </c:pt>
                <c:pt idx="2">
                  <c:v>0</c:v>
                </c:pt>
                <c:pt idx="3">
                  <c:v>0</c:v>
                </c:pt>
                <c:pt idx="4">
                  <c:v>0</c:v>
                </c:pt>
                <c:pt idx="5">
                  <c:v>0</c:v>
                </c:pt>
                <c:pt idx="6">
                  <c:v>0</c:v>
                </c:pt>
              </c:numCache>
            </c:numRef>
          </c:cat>
          <c:val>
            <c:numRef>
              <c:f>'4 Insert data'!$AE$70:$AE$76</c:f>
              <c:numCache>
                <c:formatCode>General</c:formatCode>
                <c:ptCount val="7"/>
                <c:pt idx="0">
                  <c:v>0</c:v>
                </c:pt>
                <c:pt idx="1">
                  <c:v>0</c:v>
                </c:pt>
                <c:pt idx="2">
                  <c:v>0</c:v>
                </c:pt>
                <c:pt idx="3">
                  <c:v>0</c:v>
                </c:pt>
                <c:pt idx="4">
                  <c:v>0</c:v>
                </c:pt>
                <c:pt idx="5">
                  <c:v>0</c:v>
                </c:pt>
                <c:pt idx="6">
                  <c:v>0</c:v>
                </c:pt>
              </c:numCache>
            </c:numRef>
          </c:val>
        </c:ser>
        <c:ser>
          <c:idx val="2"/>
          <c:order val="2"/>
          <c:cat>
            <c:numRef>
              <c:f>'4 Insert data'!$W$70:$W$76</c:f>
              <c:numCache>
                <c:formatCode>General</c:formatCode>
                <c:ptCount val="7"/>
                <c:pt idx="0">
                  <c:v>0</c:v>
                </c:pt>
                <c:pt idx="1">
                  <c:v>0</c:v>
                </c:pt>
                <c:pt idx="2">
                  <c:v>0</c:v>
                </c:pt>
                <c:pt idx="3">
                  <c:v>0</c:v>
                </c:pt>
                <c:pt idx="4">
                  <c:v>0</c:v>
                </c:pt>
                <c:pt idx="5">
                  <c:v>0</c:v>
                </c:pt>
                <c:pt idx="6">
                  <c:v>0</c:v>
                </c:pt>
              </c:numCache>
            </c:numRef>
          </c:cat>
          <c:val>
            <c:numRef>
              <c:f>'4 Insert data'!$AH$70:$AH$76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data'!$AJ$69</c:f>
              <c:strCache>
                <c:ptCount val="1"/>
                <c:pt idx="0">
                  <c:v>before</c:v>
                </c:pt>
              </c:strCache>
            </c:strRef>
          </c:tx>
          <c:spPr>
            <a:solidFill>
              <a:srgbClr val="555826">
                <a:alpha val="80000"/>
              </a:srgbClr>
            </a:solidFill>
            <a:ln w="12700">
              <a:noFill/>
            </a:ln>
          </c:spPr>
          <c:invertIfNegative val="0"/>
          <c:cat>
            <c:numRef>
              <c:f>'4 Insert data'!$AI$70:$AI$76</c:f>
              <c:numCache>
                <c:formatCode>General</c:formatCode>
                <c:ptCount val="7"/>
                <c:pt idx="0">
                  <c:v>0</c:v>
                </c:pt>
                <c:pt idx="1">
                  <c:v>0</c:v>
                </c:pt>
                <c:pt idx="2">
                  <c:v>0</c:v>
                </c:pt>
                <c:pt idx="3">
                  <c:v>0</c:v>
                </c:pt>
                <c:pt idx="4">
                  <c:v>0</c:v>
                </c:pt>
                <c:pt idx="5">
                  <c:v>0</c:v>
                </c:pt>
                <c:pt idx="6">
                  <c:v>0</c:v>
                </c:pt>
              </c:numCache>
            </c:numRef>
          </c:cat>
          <c:val>
            <c:numRef>
              <c:f>'4 Insert data'!$AJ$70:$AJ$76</c:f>
              <c:numCache>
                <c:formatCode>0%</c:formatCode>
                <c:ptCount val="7"/>
                <c:pt idx="0">
                  <c:v>0</c:v>
                </c:pt>
                <c:pt idx="1">
                  <c:v>0</c:v>
                </c:pt>
                <c:pt idx="2">
                  <c:v>0</c:v>
                </c:pt>
                <c:pt idx="3">
                  <c:v>0</c:v>
                </c:pt>
                <c:pt idx="4">
                  <c:v>0</c:v>
                </c:pt>
                <c:pt idx="5">
                  <c:v>0</c:v>
                </c:pt>
                <c:pt idx="6">
                  <c:v>0</c:v>
                </c:pt>
              </c:numCache>
            </c:numRef>
          </c:val>
        </c:ser>
        <c:ser>
          <c:idx val="1"/>
          <c:order val="1"/>
          <c:tx>
            <c:strRef>
              <c:f>'4 Insert data'!$AK$69</c:f>
              <c:strCache>
                <c:ptCount val="1"/>
                <c:pt idx="0">
                  <c:v>at end</c:v>
                </c:pt>
              </c:strCache>
            </c:strRef>
          </c:tx>
          <c:spPr>
            <a:solidFill>
              <a:srgbClr val="FFCA05">
                <a:alpha val="80000"/>
              </a:srgbClr>
            </a:solidFill>
            <a:ln w="12700">
              <a:noFill/>
            </a:ln>
          </c:spPr>
          <c:invertIfNegative val="0"/>
          <c:cat>
            <c:numRef>
              <c:f>'4 Insert data'!$AI$70:$AI$76</c:f>
              <c:numCache>
                <c:formatCode>General</c:formatCode>
                <c:ptCount val="7"/>
                <c:pt idx="0">
                  <c:v>0</c:v>
                </c:pt>
                <c:pt idx="1">
                  <c:v>0</c:v>
                </c:pt>
                <c:pt idx="2">
                  <c:v>0</c:v>
                </c:pt>
                <c:pt idx="3">
                  <c:v>0</c:v>
                </c:pt>
                <c:pt idx="4">
                  <c:v>0</c:v>
                </c:pt>
                <c:pt idx="5">
                  <c:v>0</c:v>
                </c:pt>
                <c:pt idx="6">
                  <c:v>0</c:v>
                </c:pt>
              </c:numCache>
            </c:numRef>
          </c:cat>
          <c:val>
            <c:numRef>
              <c:f>'4 Insert data'!$AK$70:$AK$76</c:f>
              <c:numCache>
                <c:formatCode>0%</c:formatCode>
                <c:ptCount val="7"/>
                <c:pt idx="0">
                  <c:v>0</c:v>
                </c:pt>
                <c:pt idx="1">
                  <c:v>0</c:v>
                </c:pt>
                <c:pt idx="2">
                  <c:v>0</c:v>
                </c:pt>
                <c:pt idx="3">
                  <c:v>0</c:v>
                </c:pt>
                <c:pt idx="4">
                  <c:v>0</c:v>
                </c:pt>
                <c:pt idx="5">
                  <c:v>0</c:v>
                </c:pt>
                <c:pt idx="6">
                  <c:v>0</c:v>
                </c:pt>
              </c:numCache>
            </c:numRef>
          </c:val>
        </c:ser>
        <c:ser>
          <c:idx val="2"/>
          <c:order val="2"/>
          <c:tx>
            <c:strRef>
              <c:f>'4 Insert data'!$AL$69</c:f>
              <c:strCache>
                <c:ptCount val="1"/>
                <c:pt idx="0">
                  <c:v>later</c:v>
                </c:pt>
              </c:strCache>
            </c:strRef>
          </c:tx>
          <c:invertIfNegative val="0"/>
          <c:cat>
            <c:numRef>
              <c:f>'4 Insert data'!$AI$70:$AI$76</c:f>
              <c:numCache>
                <c:formatCode>General</c:formatCode>
                <c:ptCount val="7"/>
                <c:pt idx="0">
                  <c:v>0</c:v>
                </c:pt>
                <c:pt idx="1">
                  <c:v>0</c:v>
                </c:pt>
                <c:pt idx="2">
                  <c:v>0</c:v>
                </c:pt>
                <c:pt idx="3">
                  <c:v>0</c:v>
                </c:pt>
                <c:pt idx="4">
                  <c:v>0</c:v>
                </c:pt>
                <c:pt idx="5">
                  <c:v>0</c:v>
                </c:pt>
                <c:pt idx="6">
                  <c:v>0</c:v>
                </c:pt>
              </c:numCache>
            </c:numRef>
          </c:cat>
          <c:val>
            <c:numRef>
              <c:f>'4 Insert data'!$AL$70:$AL$76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8770304"/>
        <c:axId val="178771840"/>
      </c:barChart>
      <c:catAx>
        <c:axId val="178770304"/>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78771840"/>
        <c:crosses val="autoZero"/>
        <c:auto val="1"/>
        <c:lblAlgn val="ctr"/>
        <c:lblOffset val="100"/>
        <c:tickLblSkip val="1"/>
        <c:tickMarkSkip val="1"/>
        <c:noMultiLvlLbl val="0"/>
      </c:catAx>
      <c:valAx>
        <c:axId val="17877184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877030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data'!$AI$70:$AI$76</c:f>
              <c:numCache>
                <c:formatCode>General</c:formatCode>
                <c:ptCount val="7"/>
                <c:pt idx="0">
                  <c:v>0</c:v>
                </c:pt>
                <c:pt idx="1">
                  <c:v>0</c:v>
                </c:pt>
                <c:pt idx="2">
                  <c:v>0</c:v>
                </c:pt>
                <c:pt idx="3">
                  <c:v>0</c:v>
                </c:pt>
                <c:pt idx="4">
                  <c:v>0</c:v>
                </c:pt>
                <c:pt idx="5">
                  <c:v>0</c:v>
                </c:pt>
                <c:pt idx="6">
                  <c:v>0</c:v>
                </c:pt>
              </c:numCache>
            </c:numRef>
          </c:cat>
          <c:val>
            <c:numRef>
              <c:f>'4 Insert data'!$AJ$70:$AJ$76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data'!$AI$70:$AI$76</c:f>
              <c:numCache>
                <c:formatCode>General</c:formatCode>
                <c:ptCount val="7"/>
                <c:pt idx="0">
                  <c:v>0</c:v>
                </c:pt>
                <c:pt idx="1">
                  <c:v>0</c:v>
                </c:pt>
                <c:pt idx="2">
                  <c:v>0</c:v>
                </c:pt>
                <c:pt idx="3">
                  <c:v>0</c:v>
                </c:pt>
                <c:pt idx="4">
                  <c:v>0</c:v>
                </c:pt>
                <c:pt idx="5">
                  <c:v>0</c:v>
                </c:pt>
                <c:pt idx="6">
                  <c:v>0</c:v>
                </c:pt>
              </c:numCache>
            </c:numRef>
          </c:cat>
          <c:val>
            <c:numRef>
              <c:f>'4 Insert data'!$AK$70:$AK$76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data'!$AI$70:$AI$76</c:f>
              <c:numCache>
                <c:formatCode>General</c:formatCode>
                <c:ptCount val="7"/>
                <c:pt idx="0">
                  <c:v>0</c:v>
                </c:pt>
                <c:pt idx="1">
                  <c:v>0</c:v>
                </c:pt>
                <c:pt idx="2">
                  <c:v>0</c:v>
                </c:pt>
                <c:pt idx="3">
                  <c:v>0</c:v>
                </c:pt>
                <c:pt idx="4">
                  <c:v>0</c:v>
                </c:pt>
                <c:pt idx="5">
                  <c:v>0</c:v>
                </c:pt>
                <c:pt idx="6">
                  <c:v>0</c:v>
                </c:pt>
              </c:numCache>
            </c:numRef>
          </c:cat>
          <c:val>
            <c:numRef>
              <c:f>'4 Insert data'!$AL$70:$AL$76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data'!$AN$69</c:f>
              <c:strCache>
                <c:ptCount val="1"/>
                <c:pt idx="0">
                  <c:v>before</c:v>
                </c:pt>
              </c:strCache>
            </c:strRef>
          </c:tx>
          <c:spPr>
            <a:solidFill>
              <a:srgbClr val="555826">
                <a:alpha val="80000"/>
              </a:srgbClr>
            </a:solidFill>
            <a:ln w="12700">
              <a:noFill/>
            </a:ln>
          </c:spPr>
          <c:invertIfNegative val="0"/>
          <c:cat>
            <c:numRef>
              <c:f>'4 Insert data'!$AM$70:$AM$76</c:f>
              <c:numCache>
                <c:formatCode>General</c:formatCode>
                <c:ptCount val="7"/>
                <c:pt idx="0">
                  <c:v>0</c:v>
                </c:pt>
                <c:pt idx="1">
                  <c:v>0</c:v>
                </c:pt>
                <c:pt idx="2">
                  <c:v>0</c:v>
                </c:pt>
                <c:pt idx="3">
                  <c:v>0</c:v>
                </c:pt>
                <c:pt idx="4">
                  <c:v>0</c:v>
                </c:pt>
                <c:pt idx="5">
                  <c:v>0</c:v>
                </c:pt>
                <c:pt idx="6">
                  <c:v>0</c:v>
                </c:pt>
              </c:numCache>
            </c:numRef>
          </c:cat>
          <c:val>
            <c:numRef>
              <c:f>'4 Insert data'!$AN$70:$AN$76</c:f>
              <c:numCache>
                <c:formatCode>0%</c:formatCode>
                <c:ptCount val="7"/>
                <c:pt idx="0">
                  <c:v>0</c:v>
                </c:pt>
                <c:pt idx="1">
                  <c:v>0</c:v>
                </c:pt>
                <c:pt idx="2">
                  <c:v>0</c:v>
                </c:pt>
                <c:pt idx="3">
                  <c:v>0</c:v>
                </c:pt>
                <c:pt idx="4">
                  <c:v>0</c:v>
                </c:pt>
                <c:pt idx="5">
                  <c:v>0</c:v>
                </c:pt>
                <c:pt idx="6">
                  <c:v>0</c:v>
                </c:pt>
              </c:numCache>
            </c:numRef>
          </c:val>
        </c:ser>
        <c:ser>
          <c:idx val="1"/>
          <c:order val="1"/>
          <c:tx>
            <c:strRef>
              <c:f>'4 Insert data'!$AO$69</c:f>
              <c:strCache>
                <c:ptCount val="1"/>
                <c:pt idx="0">
                  <c:v>at end</c:v>
                </c:pt>
              </c:strCache>
            </c:strRef>
          </c:tx>
          <c:spPr>
            <a:solidFill>
              <a:srgbClr val="FFCA05">
                <a:alpha val="80000"/>
              </a:srgbClr>
            </a:solidFill>
            <a:ln w="12700">
              <a:noFill/>
            </a:ln>
          </c:spPr>
          <c:invertIfNegative val="0"/>
          <c:cat>
            <c:numRef>
              <c:f>'4 Insert data'!$AM$70:$AM$76</c:f>
              <c:numCache>
                <c:formatCode>General</c:formatCode>
                <c:ptCount val="7"/>
                <c:pt idx="0">
                  <c:v>0</c:v>
                </c:pt>
                <c:pt idx="1">
                  <c:v>0</c:v>
                </c:pt>
                <c:pt idx="2">
                  <c:v>0</c:v>
                </c:pt>
                <c:pt idx="3">
                  <c:v>0</c:v>
                </c:pt>
                <c:pt idx="4">
                  <c:v>0</c:v>
                </c:pt>
                <c:pt idx="5">
                  <c:v>0</c:v>
                </c:pt>
                <c:pt idx="6">
                  <c:v>0</c:v>
                </c:pt>
              </c:numCache>
            </c:numRef>
          </c:cat>
          <c:val>
            <c:numRef>
              <c:f>'4 Insert data'!$AO$70:$AO$76</c:f>
              <c:numCache>
                <c:formatCode>0%</c:formatCode>
                <c:ptCount val="7"/>
                <c:pt idx="0">
                  <c:v>0</c:v>
                </c:pt>
                <c:pt idx="1">
                  <c:v>0</c:v>
                </c:pt>
                <c:pt idx="2">
                  <c:v>0</c:v>
                </c:pt>
                <c:pt idx="3">
                  <c:v>0</c:v>
                </c:pt>
                <c:pt idx="4">
                  <c:v>0</c:v>
                </c:pt>
                <c:pt idx="5">
                  <c:v>0</c:v>
                </c:pt>
                <c:pt idx="6">
                  <c:v>0</c:v>
                </c:pt>
              </c:numCache>
            </c:numRef>
          </c:val>
        </c:ser>
        <c:ser>
          <c:idx val="2"/>
          <c:order val="2"/>
          <c:tx>
            <c:strRef>
              <c:f>'4 Insert data'!$AP$69</c:f>
              <c:strCache>
                <c:ptCount val="1"/>
                <c:pt idx="0">
                  <c:v>later</c:v>
                </c:pt>
              </c:strCache>
            </c:strRef>
          </c:tx>
          <c:invertIfNegative val="0"/>
          <c:cat>
            <c:numRef>
              <c:f>'4 Insert data'!$AM$70:$AM$76</c:f>
              <c:numCache>
                <c:formatCode>General</c:formatCode>
                <c:ptCount val="7"/>
                <c:pt idx="0">
                  <c:v>0</c:v>
                </c:pt>
                <c:pt idx="1">
                  <c:v>0</c:v>
                </c:pt>
                <c:pt idx="2">
                  <c:v>0</c:v>
                </c:pt>
                <c:pt idx="3">
                  <c:v>0</c:v>
                </c:pt>
                <c:pt idx="4">
                  <c:v>0</c:v>
                </c:pt>
                <c:pt idx="5">
                  <c:v>0</c:v>
                </c:pt>
                <c:pt idx="6">
                  <c:v>0</c:v>
                </c:pt>
              </c:numCache>
            </c:numRef>
          </c:cat>
          <c:val>
            <c:numRef>
              <c:f>'4 Insert data'!$AP$70:$AP$76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7866112"/>
        <c:axId val="187888384"/>
      </c:barChart>
      <c:catAx>
        <c:axId val="18786611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87888384"/>
        <c:crosses val="autoZero"/>
        <c:auto val="1"/>
        <c:lblAlgn val="ctr"/>
        <c:lblOffset val="100"/>
        <c:tickLblSkip val="1"/>
        <c:tickMarkSkip val="1"/>
        <c:noMultiLvlLbl val="0"/>
      </c:catAx>
      <c:valAx>
        <c:axId val="187888384"/>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86611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data'!$AM$70:$AM$76</c:f>
              <c:numCache>
                <c:formatCode>General</c:formatCode>
                <c:ptCount val="7"/>
                <c:pt idx="0">
                  <c:v>0</c:v>
                </c:pt>
                <c:pt idx="1">
                  <c:v>0</c:v>
                </c:pt>
                <c:pt idx="2">
                  <c:v>0</c:v>
                </c:pt>
                <c:pt idx="3">
                  <c:v>0</c:v>
                </c:pt>
                <c:pt idx="4">
                  <c:v>0</c:v>
                </c:pt>
                <c:pt idx="5">
                  <c:v>0</c:v>
                </c:pt>
                <c:pt idx="6">
                  <c:v>0</c:v>
                </c:pt>
              </c:numCache>
            </c:numRef>
          </c:cat>
          <c:val>
            <c:numRef>
              <c:f>'4 Insert data'!$AN$70:$AN$76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data'!$AM$70:$AM$76</c:f>
              <c:numCache>
                <c:formatCode>General</c:formatCode>
                <c:ptCount val="7"/>
                <c:pt idx="0">
                  <c:v>0</c:v>
                </c:pt>
                <c:pt idx="1">
                  <c:v>0</c:v>
                </c:pt>
                <c:pt idx="2">
                  <c:v>0</c:v>
                </c:pt>
                <c:pt idx="3">
                  <c:v>0</c:v>
                </c:pt>
                <c:pt idx="4">
                  <c:v>0</c:v>
                </c:pt>
                <c:pt idx="5">
                  <c:v>0</c:v>
                </c:pt>
                <c:pt idx="6">
                  <c:v>0</c:v>
                </c:pt>
              </c:numCache>
            </c:numRef>
          </c:cat>
          <c:val>
            <c:numRef>
              <c:f>'4 Insert data'!$AO$70:$AO$76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data'!$AM$70:$AM$76</c:f>
              <c:numCache>
                <c:formatCode>General</c:formatCode>
                <c:ptCount val="7"/>
                <c:pt idx="0">
                  <c:v>0</c:v>
                </c:pt>
                <c:pt idx="1">
                  <c:v>0</c:v>
                </c:pt>
                <c:pt idx="2">
                  <c:v>0</c:v>
                </c:pt>
                <c:pt idx="3">
                  <c:v>0</c:v>
                </c:pt>
                <c:pt idx="4">
                  <c:v>0</c:v>
                </c:pt>
                <c:pt idx="5">
                  <c:v>0</c:v>
                </c:pt>
                <c:pt idx="6">
                  <c:v>0</c:v>
                </c:pt>
              </c:numCache>
            </c:numRef>
          </c:cat>
          <c:val>
            <c:numRef>
              <c:f>'4 Insert data'!$AP$70:$AP$76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data'!$C$70:$C$76</c:f>
              <c:strCache>
                <c:ptCount val="7"/>
                <c:pt idx="0">
                  <c:v>Nothing</c:v>
                </c:pt>
                <c:pt idx="1">
                  <c:v>A little</c:v>
                </c:pt>
                <c:pt idx="2">
                  <c:v>So so</c:v>
                </c:pt>
                <c:pt idx="3">
                  <c:v>A lot</c:v>
                </c:pt>
                <c:pt idx="4">
                  <c:v>Everything</c:v>
                </c:pt>
                <c:pt idx="5">
                  <c:v>0</c:v>
                </c:pt>
                <c:pt idx="6">
                  <c:v>0</c:v>
                </c:pt>
              </c:strCache>
            </c:strRef>
          </c:cat>
          <c:val>
            <c:numRef>
              <c:f>'4 Insert data'!$F$70:$F$76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data'!$AR$69</c:f>
              <c:strCache>
                <c:ptCount val="1"/>
                <c:pt idx="0">
                  <c:v>before</c:v>
                </c:pt>
              </c:strCache>
            </c:strRef>
          </c:tx>
          <c:spPr>
            <a:solidFill>
              <a:srgbClr val="555826">
                <a:alpha val="80000"/>
              </a:srgbClr>
            </a:solidFill>
            <a:ln w="12700">
              <a:noFill/>
            </a:ln>
          </c:spPr>
          <c:invertIfNegative val="0"/>
          <c:cat>
            <c:numRef>
              <c:f>'4 Insert data'!$AQ$70:$AQ$76</c:f>
              <c:numCache>
                <c:formatCode>General</c:formatCode>
                <c:ptCount val="7"/>
                <c:pt idx="0">
                  <c:v>0</c:v>
                </c:pt>
                <c:pt idx="1">
                  <c:v>0</c:v>
                </c:pt>
                <c:pt idx="2">
                  <c:v>0</c:v>
                </c:pt>
                <c:pt idx="3">
                  <c:v>0</c:v>
                </c:pt>
                <c:pt idx="4">
                  <c:v>0</c:v>
                </c:pt>
                <c:pt idx="5">
                  <c:v>0</c:v>
                </c:pt>
                <c:pt idx="6">
                  <c:v>0</c:v>
                </c:pt>
              </c:numCache>
            </c:numRef>
          </c:cat>
          <c:val>
            <c:numRef>
              <c:f>'4 Insert data'!$AR$70:$AR$76</c:f>
              <c:numCache>
                <c:formatCode>0%</c:formatCode>
                <c:ptCount val="7"/>
                <c:pt idx="0">
                  <c:v>0</c:v>
                </c:pt>
                <c:pt idx="1">
                  <c:v>0</c:v>
                </c:pt>
                <c:pt idx="2">
                  <c:v>0</c:v>
                </c:pt>
                <c:pt idx="3">
                  <c:v>0</c:v>
                </c:pt>
                <c:pt idx="4">
                  <c:v>0</c:v>
                </c:pt>
                <c:pt idx="5">
                  <c:v>0</c:v>
                </c:pt>
                <c:pt idx="6">
                  <c:v>0</c:v>
                </c:pt>
              </c:numCache>
            </c:numRef>
          </c:val>
        </c:ser>
        <c:ser>
          <c:idx val="1"/>
          <c:order val="1"/>
          <c:tx>
            <c:strRef>
              <c:f>'4 Insert data'!$AS$69</c:f>
              <c:strCache>
                <c:ptCount val="1"/>
                <c:pt idx="0">
                  <c:v>at end</c:v>
                </c:pt>
              </c:strCache>
            </c:strRef>
          </c:tx>
          <c:spPr>
            <a:solidFill>
              <a:srgbClr val="FFCA05">
                <a:alpha val="80000"/>
              </a:srgbClr>
            </a:solidFill>
            <a:ln w="12700">
              <a:noFill/>
            </a:ln>
          </c:spPr>
          <c:invertIfNegative val="0"/>
          <c:cat>
            <c:numRef>
              <c:f>'4 Insert data'!$AQ$70:$AQ$76</c:f>
              <c:numCache>
                <c:formatCode>General</c:formatCode>
                <c:ptCount val="7"/>
                <c:pt idx="0">
                  <c:v>0</c:v>
                </c:pt>
                <c:pt idx="1">
                  <c:v>0</c:v>
                </c:pt>
                <c:pt idx="2">
                  <c:v>0</c:v>
                </c:pt>
                <c:pt idx="3">
                  <c:v>0</c:v>
                </c:pt>
                <c:pt idx="4">
                  <c:v>0</c:v>
                </c:pt>
                <c:pt idx="5">
                  <c:v>0</c:v>
                </c:pt>
                <c:pt idx="6">
                  <c:v>0</c:v>
                </c:pt>
              </c:numCache>
            </c:numRef>
          </c:cat>
          <c:val>
            <c:numRef>
              <c:f>'4 Insert data'!$AS$70:$AS$76</c:f>
              <c:numCache>
                <c:formatCode>0%</c:formatCode>
                <c:ptCount val="7"/>
                <c:pt idx="0">
                  <c:v>0</c:v>
                </c:pt>
                <c:pt idx="1">
                  <c:v>0</c:v>
                </c:pt>
                <c:pt idx="2">
                  <c:v>0</c:v>
                </c:pt>
                <c:pt idx="3">
                  <c:v>0</c:v>
                </c:pt>
                <c:pt idx="4">
                  <c:v>0</c:v>
                </c:pt>
                <c:pt idx="5">
                  <c:v>0</c:v>
                </c:pt>
                <c:pt idx="6">
                  <c:v>0</c:v>
                </c:pt>
              </c:numCache>
            </c:numRef>
          </c:val>
        </c:ser>
        <c:ser>
          <c:idx val="2"/>
          <c:order val="2"/>
          <c:tx>
            <c:strRef>
              <c:f>'4 Insert data'!$AT$69</c:f>
              <c:strCache>
                <c:ptCount val="1"/>
                <c:pt idx="0">
                  <c:v>later</c:v>
                </c:pt>
              </c:strCache>
            </c:strRef>
          </c:tx>
          <c:invertIfNegative val="0"/>
          <c:cat>
            <c:numRef>
              <c:f>'4 Insert data'!$AQ$70:$AQ$76</c:f>
              <c:numCache>
                <c:formatCode>General</c:formatCode>
                <c:ptCount val="7"/>
                <c:pt idx="0">
                  <c:v>0</c:v>
                </c:pt>
                <c:pt idx="1">
                  <c:v>0</c:v>
                </c:pt>
                <c:pt idx="2">
                  <c:v>0</c:v>
                </c:pt>
                <c:pt idx="3">
                  <c:v>0</c:v>
                </c:pt>
                <c:pt idx="4">
                  <c:v>0</c:v>
                </c:pt>
                <c:pt idx="5">
                  <c:v>0</c:v>
                </c:pt>
                <c:pt idx="6">
                  <c:v>0</c:v>
                </c:pt>
              </c:numCache>
            </c:numRef>
          </c:cat>
          <c:val>
            <c:numRef>
              <c:f>'4 Insert data'!$AT$70:$AT$76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9421056"/>
        <c:axId val="189422592"/>
      </c:barChart>
      <c:catAx>
        <c:axId val="189421056"/>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89422592"/>
        <c:crosses val="autoZero"/>
        <c:auto val="1"/>
        <c:lblAlgn val="ctr"/>
        <c:lblOffset val="100"/>
        <c:tickLblSkip val="1"/>
        <c:tickMarkSkip val="1"/>
        <c:noMultiLvlLbl val="0"/>
      </c:catAx>
      <c:valAx>
        <c:axId val="189422592"/>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421056"/>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data'!$AQ$70:$AQ$76</c:f>
              <c:numCache>
                <c:formatCode>General</c:formatCode>
                <c:ptCount val="7"/>
                <c:pt idx="0">
                  <c:v>0</c:v>
                </c:pt>
                <c:pt idx="1">
                  <c:v>0</c:v>
                </c:pt>
                <c:pt idx="2">
                  <c:v>0</c:v>
                </c:pt>
                <c:pt idx="3">
                  <c:v>0</c:v>
                </c:pt>
                <c:pt idx="4">
                  <c:v>0</c:v>
                </c:pt>
                <c:pt idx="5">
                  <c:v>0</c:v>
                </c:pt>
                <c:pt idx="6">
                  <c:v>0</c:v>
                </c:pt>
              </c:numCache>
            </c:numRef>
          </c:cat>
          <c:val>
            <c:numRef>
              <c:f>'4 Insert data'!$AR$70:$AR$76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data'!$AQ$70:$AQ$76</c:f>
              <c:numCache>
                <c:formatCode>General</c:formatCode>
                <c:ptCount val="7"/>
                <c:pt idx="0">
                  <c:v>0</c:v>
                </c:pt>
                <c:pt idx="1">
                  <c:v>0</c:v>
                </c:pt>
                <c:pt idx="2">
                  <c:v>0</c:v>
                </c:pt>
                <c:pt idx="3">
                  <c:v>0</c:v>
                </c:pt>
                <c:pt idx="4">
                  <c:v>0</c:v>
                </c:pt>
                <c:pt idx="5">
                  <c:v>0</c:v>
                </c:pt>
                <c:pt idx="6">
                  <c:v>0</c:v>
                </c:pt>
              </c:numCache>
            </c:numRef>
          </c:cat>
          <c:val>
            <c:numRef>
              <c:f>'4 Insert data'!$AS$70:$AS$76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data'!$AQ$70:$AQ$76</c:f>
              <c:numCache>
                <c:formatCode>General</c:formatCode>
                <c:ptCount val="7"/>
                <c:pt idx="0">
                  <c:v>0</c:v>
                </c:pt>
                <c:pt idx="1">
                  <c:v>0</c:v>
                </c:pt>
                <c:pt idx="2">
                  <c:v>0</c:v>
                </c:pt>
                <c:pt idx="3">
                  <c:v>0</c:v>
                </c:pt>
                <c:pt idx="4">
                  <c:v>0</c:v>
                </c:pt>
                <c:pt idx="5">
                  <c:v>0</c:v>
                </c:pt>
                <c:pt idx="6">
                  <c:v>0</c:v>
                </c:pt>
              </c:numCache>
            </c:numRef>
          </c:cat>
          <c:val>
            <c:numRef>
              <c:f>'4 Insert data'!$AT$70:$AT$76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data'!$AV$69</c:f>
              <c:strCache>
                <c:ptCount val="1"/>
                <c:pt idx="0">
                  <c:v>before</c:v>
                </c:pt>
              </c:strCache>
            </c:strRef>
          </c:tx>
          <c:spPr>
            <a:solidFill>
              <a:srgbClr val="555826">
                <a:alpha val="80000"/>
              </a:srgbClr>
            </a:solidFill>
            <a:ln w="12700">
              <a:noFill/>
            </a:ln>
          </c:spPr>
          <c:invertIfNegative val="0"/>
          <c:cat>
            <c:numRef>
              <c:f>'4 Insert data'!$AU$70:$AU$76</c:f>
              <c:numCache>
                <c:formatCode>General</c:formatCode>
                <c:ptCount val="7"/>
                <c:pt idx="0">
                  <c:v>0</c:v>
                </c:pt>
                <c:pt idx="1">
                  <c:v>0</c:v>
                </c:pt>
                <c:pt idx="2">
                  <c:v>0</c:v>
                </c:pt>
                <c:pt idx="3">
                  <c:v>0</c:v>
                </c:pt>
                <c:pt idx="4">
                  <c:v>0</c:v>
                </c:pt>
                <c:pt idx="5">
                  <c:v>0</c:v>
                </c:pt>
                <c:pt idx="6">
                  <c:v>0</c:v>
                </c:pt>
              </c:numCache>
            </c:numRef>
          </c:cat>
          <c:val>
            <c:numRef>
              <c:f>'4 Insert data'!$AV$70:$AV$76</c:f>
              <c:numCache>
                <c:formatCode>0%</c:formatCode>
                <c:ptCount val="7"/>
                <c:pt idx="0">
                  <c:v>0</c:v>
                </c:pt>
                <c:pt idx="1">
                  <c:v>0</c:v>
                </c:pt>
                <c:pt idx="2">
                  <c:v>0</c:v>
                </c:pt>
                <c:pt idx="3">
                  <c:v>0</c:v>
                </c:pt>
                <c:pt idx="4">
                  <c:v>0</c:v>
                </c:pt>
                <c:pt idx="5">
                  <c:v>0</c:v>
                </c:pt>
                <c:pt idx="6">
                  <c:v>0</c:v>
                </c:pt>
              </c:numCache>
            </c:numRef>
          </c:val>
        </c:ser>
        <c:ser>
          <c:idx val="1"/>
          <c:order val="1"/>
          <c:tx>
            <c:strRef>
              <c:f>'4 Insert data'!$AW$69</c:f>
              <c:strCache>
                <c:ptCount val="1"/>
                <c:pt idx="0">
                  <c:v>at end</c:v>
                </c:pt>
              </c:strCache>
            </c:strRef>
          </c:tx>
          <c:spPr>
            <a:solidFill>
              <a:srgbClr val="FFCA05">
                <a:alpha val="80000"/>
              </a:srgbClr>
            </a:solidFill>
            <a:ln w="12700">
              <a:noFill/>
            </a:ln>
          </c:spPr>
          <c:invertIfNegative val="0"/>
          <c:cat>
            <c:numRef>
              <c:f>'4 Insert data'!$AU$70:$AU$76</c:f>
              <c:numCache>
                <c:formatCode>General</c:formatCode>
                <c:ptCount val="7"/>
                <c:pt idx="0">
                  <c:v>0</c:v>
                </c:pt>
                <c:pt idx="1">
                  <c:v>0</c:v>
                </c:pt>
                <c:pt idx="2">
                  <c:v>0</c:v>
                </c:pt>
                <c:pt idx="3">
                  <c:v>0</c:v>
                </c:pt>
                <c:pt idx="4">
                  <c:v>0</c:v>
                </c:pt>
                <c:pt idx="5">
                  <c:v>0</c:v>
                </c:pt>
                <c:pt idx="6">
                  <c:v>0</c:v>
                </c:pt>
              </c:numCache>
            </c:numRef>
          </c:cat>
          <c:val>
            <c:numRef>
              <c:f>'4 Insert data'!$AW$70:$AW$76</c:f>
              <c:numCache>
                <c:formatCode>0%</c:formatCode>
                <c:ptCount val="7"/>
                <c:pt idx="0">
                  <c:v>0</c:v>
                </c:pt>
                <c:pt idx="1">
                  <c:v>0</c:v>
                </c:pt>
                <c:pt idx="2">
                  <c:v>0</c:v>
                </c:pt>
                <c:pt idx="3">
                  <c:v>0</c:v>
                </c:pt>
                <c:pt idx="4">
                  <c:v>0</c:v>
                </c:pt>
                <c:pt idx="5">
                  <c:v>0</c:v>
                </c:pt>
                <c:pt idx="6">
                  <c:v>0</c:v>
                </c:pt>
              </c:numCache>
            </c:numRef>
          </c:val>
        </c:ser>
        <c:ser>
          <c:idx val="2"/>
          <c:order val="2"/>
          <c:tx>
            <c:strRef>
              <c:f>'4 Insert data'!$AX$69</c:f>
              <c:strCache>
                <c:ptCount val="1"/>
                <c:pt idx="0">
                  <c:v>later</c:v>
                </c:pt>
              </c:strCache>
            </c:strRef>
          </c:tx>
          <c:invertIfNegative val="0"/>
          <c:cat>
            <c:numRef>
              <c:f>'4 Insert data'!$AU$70:$AU$76</c:f>
              <c:numCache>
                <c:formatCode>General</c:formatCode>
                <c:ptCount val="7"/>
                <c:pt idx="0">
                  <c:v>0</c:v>
                </c:pt>
                <c:pt idx="1">
                  <c:v>0</c:v>
                </c:pt>
                <c:pt idx="2">
                  <c:v>0</c:v>
                </c:pt>
                <c:pt idx="3">
                  <c:v>0</c:v>
                </c:pt>
                <c:pt idx="4">
                  <c:v>0</c:v>
                </c:pt>
                <c:pt idx="5">
                  <c:v>0</c:v>
                </c:pt>
                <c:pt idx="6">
                  <c:v>0</c:v>
                </c:pt>
              </c:numCache>
            </c:numRef>
          </c:cat>
          <c:val>
            <c:numRef>
              <c:f>'4 Insert data'!$AX$70:$AX$76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9607936"/>
        <c:axId val="189609472"/>
      </c:barChart>
      <c:catAx>
        <c:axId val="189607936"/>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89609472"/>
        <c:crosses val="autoZero"/>
        <c:auto val="1"/>
        <c:lblAlgn val="ctr"/>
        <c:lblOffset val="100"/>
        <c:tickLblSkip val="1"/>
        <c:tickMarkSkip val="1"/>
        <c:noMultiLvlLbl val="0"/>
      </c:catAx>
      <c:valAx>
        <c:axId val="189609472"/>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607936"/>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data'!$AU$70:$AU$76</c:f>
              <c:numCache>
                <c:formatCode>General</c:formatCode>
                <c:ptCount val="7"/>
                <c:pt idx="0">
                  <c:v>0</c:v>
                </c:pt>
                <c:pt idx="1">
                  <c:v>0</c:v>
                </c:pt>
                <c:pt idx="2">
                  <c:v>0</c:v>
                </c:pt>
                <c:pt idx="3">
                  <c:v>0</c:v>
                </c:pt>
                <c:pt idx="4">
                  <c:v>0</c:v>
                </c:pt>
                <c:pt idx="5">
                  <c:v>0</c:v>
                </c:pt>
                <c:pt idx="6">
                  <c:v>0</c:v>
                </c:pt>
              </c:numCache>
            </c:numRef>
          </c:cat>
          <c:val>
            <c:numRef>
              <c:f>'4 Insert data'!$AV$70:$AV$76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data'!$AU$70:$AU$76</c:f>
              <c:numCache>
                <c:formatCode>General</c:formatCode>
                <c:ptCount val="7"/>
                <c:pt idx="0">
                  <c:v>0</c:v>
                </c:pt>
                <c:pt idx="1">
                  <c:v>0</c:v>
                </c:pt>
                <c:pt idx="2">
                  <c:v>0</c:v>
                </c:pt>
                <c:pt idx="3">
                  <c:v>0</c:v>
                </c:pt>
                <c:pt idx="4">
                  <c:v>0</c:v>
                </c:pt>
                <c:pt idx="5">
                  <c:v>0</c:v>
                </c:pt>
                <c:pt idx="6">
                  <c:v>0</c:v>
                </c:pt>
              </c:numCache>
            </c:numRef>
          </c:cat>
          <c:val>
            <c:numRef>
              <c:f>'4 Insert data'!$AW$70:$AW$76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data'!$AU$70:$AU$76</c:f>
              <c:numCache>
                <c:formatCode>General</c:formatCode>
                <c:ptCount val="7"/>
                <c:pt idx="0">
                  <c:v>0</c:v>
                </c:pt>
                <c:pt idx="1">
                  <c:v>0</c:v>
                </c:pt>
                <c:pt idx="2">
                  <c:v>0</c:v>
                </c:pt>
                <c:pt idx="3">
                  <c:v>0</c:v>
                </c:pt>
                <c:pt idx="4">
                  <c:v>0</c:v>
                </c:pt>
                <c:pt idx="5">
                  <c:v>0</c:v>
                </c:pt>
                <c:pt idx="6">
                  <c:v>0</c:v>
                </c:pt>
              </c:numCache>
            </c:numRef>
          </c:cat>
          <c:val>
            <c:numRef>
              <c:f>'4 Insert data'!$AX$70:$AX$76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data'!$AZ$69</c:f>
              <c:strCache>
                <c:ptCount val="1"/>
                <c:pt idx="0">
                  <c:v>before</c:v>
                </c:pt>
              </c:strCache>
            </c:strRef>
          </c:tx>
          <c:spPr>
            <a:solidFill>
              <a:srgbClr val="555826">
                <a:alpha val="80000"/>
              </a:srgbClr>
            </a:solidFill>
            <a:ln w="12700">
              <a:noFill/>
            </a:ln>
          </c:spPr>
          <c:invertIfNegative val="0"/>
          <c:cat>
            <c:numRef>
              <c:f>'4 Insert data'!$AY$70:$AY$76</c:f>
              <c:numCache>
                <c:formatCode>General</c:formatCode>
                <c:ptCount val="7"/>
                <c:pt idx="0">
                  <c:v>0</c:v>
                </c:pt>
                <c:pt idx="1">
                  <c:v>0</c:v>
                </c:pt>
                <c:pt idx="2">
                  <c:v>0</c:v>
                </c:pt>
                <c:pt idx="3">
                  <c:v>0</c:v>
                </c:pt>
                <c:pt idx="4">
                  <c:v>0</c:v>
                </c:pt>
                <c:pt idx="5">
                  <c:v>0</c:v>
                </c:pt>
                <c:pt idx="6">
                  <c:v>0</c:v>
                </c:pt>
              </c:numCache>
            </c:numRef>
          </c:cat>
          <c:val>
            <c:numRef>
              <c:f>'4 Insert data'!$AZ$70:$AZ$76</c:f>
              <c:numCache>
                <c:formatCode>0%</c:formatCode>
                <c:ptCount val="7"/>
                <c:pt idx="0">
                  <c:v>0</c:v>
                </c:pt>
                <c:pt idx="1">
                  <c:v>0</c:v>
                </c:pt>
                <c:pt idx="2">
                  <c:v>0</c:v>
                </c:pt>
                <c:pt idx="3">
                  <c:v>0</c:v>
                </c:pt>
                <c:pt idx="4">
                  <c:v>0</c:v>
                </c:pt>
                <c:pt idx="5">
                  <c:v>0</c:v>
                </c:pt>
                <c:pt idx="6">
                  <c:v>0</c:v>
                </c:pt>
              </c:numCache>
            </c:numRef>
          </c:val>
        </c:ser>
        <c:ser>
          <c:idx val="1"/>
          <c:order val="1"/>
          <c:tx>
            <c:strRef>
              <c:f>'4 Insert data'!$BA$69</c:f>
              <c:strCache>
                <c:ptCount val="1"/>
                <c:pt idx="0">
                  <c:v>at end</c:v>
                </c:pt>
              </c:strCache>
            </c:strRef>
          </c:tx>
          <c:spPr>
            <a:solidFill>
              <a:srgbClr val="FFCA05">
                <a:alpha val="80000"/>
              </a:srgbClr>
            </a:solidFill>
            <a:ln w="12700">
              <a:noFill/>
            </a:ln>
          </c:spPr>
          <c:invertIfNegative val="0"/>
          <c:cat>
            <c:numRef>
              <c:f>'4 Insert data'!$AY$70:$AY$76</c:f>
              <c:numCache>
                <c:formatCode>General</c:formatCode>
                <c:ptCount val="7"/>
                <c:pt idx="0">
                  <c:v>0</c:v>
                </c:pt>
                <c:pt idx="1">
                  <c:v>0</c:v>
                </c:pt>
                <c:pt idx="2">
                  <c:v>0</c:v>
                </c:pt>
                <c:pt idx="3">
                  <c:v>0</c:v>
                </c:pt>
                <c:pt idx="4">
                  <c:v>0</c:v>
                </c:pt>
                <c:pt idx="5">
                  <c:v>0</c:v>
                </c:pt>
                <c:pt idx="6">
                  <c:v>0</c:v>
                </c:pt>
              </c:numCache>
            </c:numRef>
          </c:cat>
          <c:val>
            <c:numRef>
              <c:f>'4 Insert data'!$BA$70:$BA$76</c:f>
              <c:numCache>
                <c:formatCode>0%</c:formatCode>
                <c:ptCount val="7"/>
                <c:pt idx="0">
                  <c:v>0</c:v>
                </c:pt>
                <c:pt idx="1">
                  <c:v>0</c:v>
                </c:pt>
                <c:pt idx="2">
                  <c:v>0</c:v>
                </c:pt>
                <c:pt idx="3">
                  <c:v>0</c:v>
                </c:pt>
                <c:pt idx="4">
                  <c:v>0</c:v>
                </c:pt>
                <c:pt idx="5">
                  <c:v>0</c:v>
                </c:pt>
                <c:pt idx="6">
                  <c:v>0</c:v>
                </c:pt>
              </c:numCache>
            </c:numRef>
          </c:val>
        </c:ser>
        <c:ser>
          <c:idx val="2"/>
          <c:order val="2"/>
          <c:tx>
            <c:strRef>
              <c:f>'4 Insert data'!$BB$69</c:f>
              <c:strCache>
                <c:ptCount val="1"/>
                <c:pt idx="0">
                  <c:v>later</c:v>
                </c:pt>
              </c:strCache>
            </c:strRef>
          </c:tx>
          <c:invertIfNegative val="0"/>
          <c:cat>
            <c:numRef>
              <c:f>'4 Insert data'!$AY$70:$AY$76</c:f>
              <c:numCache>
                <c:formatCode>General</c:formatCode>
                <c:ptCount val="7"/>
                <c:pt idx="0">
                  <c:v>0</c:v>
                </c:pt>
                <c:pt idx="1">
                  <c:v>0</c:v>
                </c:pt>
                <c:pt idx="2">
                  <c:v>0</c:v>
                </c:pt>
                <c:pt idx="3">
                  <c:v>0</c:v>
                </c:pt>
                <c:pt idx="4">
                  <c:v>0</c:v>
                </c:pt>
                <c:pt idx="5">
                  <c:v>0</c:v>
                </c:pt>
                <c:pt idx="6">
                  <c:v>0</c:v>
                </c:pt>
              </c:numCache>
            </c:numRef>
          </c:cat>
          <c:val>
            <c:numRef>
              <c:f>'4 Insert data'!$BB$70:$BB$76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8168064"/>
        <c:axId val="188169600"/>
      </c:barChart>
      <c:catAx>
        <c:axId val="188168064"/>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88169600"/>
        <c:crosses val="autoZero"/>
        <c:auto val="1"/>
        <c:lblAlgn val="ctr"/>
        <c:lblOffset val="100"/>
        <c:tickLblSkip val="1"/>
        <c:tickMarkSkip val="1"/>
        <c:noMultiLvlLbl val="0"/>
      </c:catAx>
      <c:valAx>
        <c:axId val="18816960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16806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data'!$AY$70:$AY$76</c:f>
              <c:numCache>
                <c:formatCode>General</c:formatCode>
                <c:ptCount val="7"/>
                <c:pt idx="0">
                  <c:v>0</c:v>
                </c:pt>
                <c:pt idx="1">
                  <c:v>0</c:v>
                </c:pt>
                <c:pt idx="2">
                  <c:v>0</c:v>
                </c:pt>
                <c:pt idx="3">
                  <c:v>0</c:v>
                </c:pt>
                <c:pt idx="4">
                  <c:v>0</c:v>
                </c:pt>
                <c:pt idx="5">
                  <c:v>0</c:v>
                </c:pt>
                <c:pt idx="6">
                  <c:v>0</c:v>
                </c:pt>
              </c:numCache>
            </c:numRef>
          </c:cat>
          <c:val>
            <c:numRef>
              <c:f>'4 Insert data'!$AZ$70:$AZ$76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data'!$H$69</c:f>
              <c:strCache>
                <c:ptCount val="1"/>
                <c:pt idx="0">
                  <c:v>before</c:v>
                </c:pt>
              </c:strCache>
            </c:strRef>
          </c:tx>
          <c:spPr>
            <a:solidFill>
              <a:srgbClr val="555826">
                <a:alpha val="80000"/>
              </a:srgbClr>
            </a:solidFill>
            <a:ln w="12700">
              <a:noFill/>
            </a:ln>
          </c:spPr>
          <c:invertIfNegative val="0"/>
          <c:cat>
            <c:strRef>
              <c:f>'4 Insert data'!$G$70:$G$76</c:f>
              <c:strCache>
                <c:ptCount val="7"/>
                <c:pt idx="0">
                  <c:v>0</c:v>
                </c:pt>
                <c:pt idx="1">
                  <c:v>1</c:v>
                </c:pt>
                <c:pt idx="2">
                  <c:v>2</c:v>
                </c:pt>
                <c:pt idx="3">
                  <c:v>3</c:v>
                </c:pt>
                <c:pt idx="4">
                  <c:v>4</c:v>
                </c:pt>
                <c:pt idx="5">
                  <c:v>5</c:v>
                </c:pt>
                <c:pt idx="6">
                  <c:v>6</c:v>
                </c:pt>
              </c:strCache>
            </c:strRef>
          </c:cat>
          <c:val>
            <c:numRef>
              <c:f>'4 Insert data'!$H$70:$H$76</c:f>
              <c:numCache>
                <c:formatCode>0%</c:formatCode>
                <c:ptCount val="7"/>
                <c:pt idx="0">
                  <c:v>0</c:v>
                </c:pt>
                <c:pt idx="1">
                  <c:v>0</c:v>
                </c:pt>
                <c:pt idx="2">
                  <c:v>0</c:v>
                </c:pt>
                <c:pt idx="3">
                  <c:v>0</c:v>
                </c:pt>
                <c:pt idx="4">
                  <c:v>0</c:v>
                </c:pt>
                <c:pt idx="5">
                  <c:v>0</c:v>
                </c:pt>
                <c:pt idx="6">
                  <c:v>0</c:v>
                </c:pt>
              </c:numCache>
            </c:numRef>
          </c:val>
        </c:ser>
        <c:ser>
          <c:idx val="1"/>
          <c:order val="1"/>
          <c:tx>
            <c:strRef>
              <c:f>'4 Insert data'!$I$69</c:f>
              <c:strCache>
                <c:ptCount val="1"/>
                <c:pt idx="0">
                  <c:v>at end</c:v>
                </c:pt>
              </c:strCache>
            </c:strRef>
          </c:tx>
          <c:spPr>
            <a:solidFill>
              <a:srgbClr val="FFCA05">
                <a:alpha val="80000"/>
              </a:srgbClr>
            </a:solidFill>
            <a:ln w="12700">
              <a:noFill/>
            </a:ln>
          </c:spPr>
          <c:invertIfNegative val="0"/>
          <c:cat>
            <c:strRef>
              <c:f>'4 Insert data'!$G$70:$G$76</c:f>
              <c:strCache>
                <c:ptCount val="7"/>
                <c:pt idx="0">
                  <c:v>0</c:v>
                </c:pt>
                <c:pt idx="1">
                  <c:v>1</c:v>
                </c:pt>
                <c:pt idx="2">
                  <c:v>2</c:v>
                </c:pt>
                <c:pt idx="3">
                  <c:v>3</c:v>
                </c:pt>
                <c:pt idx="4">
                  <c:v>4</c:v>
                </c:pt>
                <c:pt idx="5">
                  <c:v>5</c:v>
                </c:pt>
                <c:pt idx="6">
                  <c:v>6</c:v>
                </c:pt>
              </c:strCache>
            </c:strRef>
          </c:cat>
          <c:val>
            <c:numRef>
              <c:f>'4 Insert data'!$I$70:$I$76</c:f>
              <c:numCache>
                <c:formatCode>0%</c:formatCode>
                <c:ptCount val="7"/>
                <c:pt idx="0">
                  <c:v>0</c:v>
                </c:pt>
                <c:pt idx="1">
                  <c:v>0</c:v>
                </c:pt>
                <c:pt idx="2">
                  <c:v>0</c:v>
                </c:pt>
                <c:pt idx="3">
                  <c:v>0</c:v>
                </c:pt>
                <c:pt idx="4">
                  <c:v>0</c:v>
                </c:pt>
                <c:pt idx="5">
                  <c:v>0</c:v>
                </c:pt>
                <c:pt idx="6">
                  <c:v>0</c:v>
                </c:pt>
              </c:numCache>
            </c:numRef>
          </c:val>
        </c:ser>
        <c:ser>
          <c:idx val="2"/>
          <c:order val="2"/>
          <c:tx>
            <c:strRef>
              <c:f>'4 Insert data'!$J$69</c:f>
              <c:strCache>
                <c:ptCount val="1"/>
                <c:pt idx="0">
                  <c:v>later</c:v>
                </c:pt>
              </c:strCache>
            </c:strRef>
          </c:tx>
          <c:invertIfNegative val="0"/>
          <c:cat>
            <c:strRef>
              <c:f>'4 Insert data'!$G$70:$G$76</c:f>
              <c:strCache>
                <c:ptCount val="7"/>
                <c:pt idx="0">
                  <c:v>0</c:v>
                </c:pt>
                <c:pt idx="1">
                  <c:v>1</c:v>
                </c:pt>
                <c:pt idx="2">
                  <c:v>2</c:v>
                </c:pt>
                <c:pt idx="3">
                  <c:v>3</c:v>
                </c:pt>
                <c:pt idx="4">
                  <c:v>4</c:v>
                </c:pt>
                <c:pt idx="5">
                  <c:v>5</c:v>
                </c:pt>
                <c:pt idx="6">
                  <c:v>6</c:v>
                </c:pt>
              </c:strCache>
            </c:strRef>
          </c:cat>
          <c:val>
            <c:numRef>
              <c:f>'4 Insert data'!$J$70:$J$76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4620288"/>
        <c:axId val="114621824"/>
      </c:barChart>
      <c:catAx>
        <c:axId val="114620288"/>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14621824"/>
        <c:crosses val="autoZero"/>
        <c:auto val="1"/>
        <c:lblAlgn val="ctr"/>
        <c:lblOffset val="100"/>
        <c:tickLblSkip val="1"/>
        <c:tickMarkSkip val="1"/>
        <c:noMultiLvlLbl val="0"/>
      </c:catAx>
      <c:valAx>
        <c:axId val="114621824"/>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620288"/>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data'!$AY$70:$AY$76</c:f>
              <c:numCache>
                <c:formatCode>General</c:formatCode>
                <c:ptCount val="7"/>
                <c:pt idx="0">
                  <c:v>0</c:v>
                </c:pt>
                <c:pt idx="1">
                  <c:v>0</c:v>
                </c:pt>
                <c:pt idx="2">
                  <c:v>0</c:v>
                </c:pt>
                <c:pt idx="3">
                  <c:v>0</c:v>
                </c:pt>
                <c:pt idx="4">
                  <c:v>0</c:v>
                </c:pt>
                <c:pt idx="5">
                  <c:v>0</c:v>
                </c:pt>
                <c:pt idx="6">
                  <c:v>0</c:v>
                </c:pt>
              </c:numCache>
            </c:numRef>
          </c:cat>
          <c:val>
            <c:numRef>
              <c:f>'4 Insert data'!$BA$70:$BA$76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data'!$AY$70:$AY$76</c:f>
              <c:numCache>
                <c:formatCode>General</c:formatCode>
                <c:ptCount val="7"/>
                <c:pt idx="0">
                  <c:v>0</c:v>
                </c:pt>
                <c:pt idx="1">
                  <c:v>0</c:v>
                </c:pt>
                <c:pt idx="2">
                  <c:v>0</c:v>
                </c:pt>
                <c:pt idx="3">
                  <c:v>0</c:v>
                </c:pt>
                <c:pt idx="4">
                  <c:v>0</c:v>
                </c:pt>
                <c:pt idx="5">
                  <c:v>0</c:v>
                </c:pt>
                <c:pt idx="6">
                  <c:v>0</c:v>
                </c:pt>
              </c:numCache>
            </c:numRef>
          </c:cat>
          <c:val>
            <c:numRef>
              <c:f>'4 Insert data'!$BB$70:$BB$76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data'!$BD$69</c:f>
              <c:strCache>
                <c:ptCount val="1"/>
                <c:pt idx="0">
                  <c:v>before</c:v>
                </c:pt>
              </c:strCache>
            </c:strRef>
          </c:tx>
          <c:spPr>
            <a:solidFill>
              <a:srgbClr val="555826">
                <a:alpha val="80000"/>
              </a:srgbClr>
            </a:solidFill>
            <a:ln w="12700">
              <a:noFill/>
            </a:ln>
          </c:spPr>
          <c:invertIfNegative val="0"/>
          <c:cat>
            <c:numRef>
              <c:f>'4 Insert data'!$BC$70:$BC$76</c:f>
              <c:numCache>
                <c:formatCode>General</c:formatCode>
                <c:ptCount val="7"/>
                <c:pt idx="0">
                  <c:v>0</c:v>
                </c:pt>
                <c:pt idx="1">
                  <c:v>0</c:v>
                </c:pt>
                <c:pt idx="2">
                  <c:v>0</c:v>
                </c:pt>
                <c:pt idx="3">
                  <c:v>0</c:v>
                </c:pt>
                <c:pt idx="4">
                  <c:v>0</c:v>
                </c:pt>
                <c:pt idx="5">
                  <c:v>0</c:v>
                </c:pt>
                <c:pt idx="6">
                  <c:v>0</c:v>
                </c:pt>
              </c:numCache>
            </c:numRef>
          </c:cat>
          <c:val>
            <c:numRef>
              <c:f>'4 Insert data'!$BD$70:$BD$76</c:f>
              <c:numCache>
                <c:formatCode>0%</c:formatCode>
                <c:ptCount val="7"/>
                <c:pt idx="0">
                  <c:v>0</c:v>
                </c:pt>
                <c:pt idx="1">
                  <c:v>0</c:v>
                </c:pt>
                <c:pt idx="2">
                  <c:v>0</c:v>
                </c:pt>
                <c:pt idx="3">
                  <c:v>0</c:v>
                </c:pt>
                <c:pt idx="4">
                  <c:v>0</c:v>
                </c:pt>
                <c:pt idx="5">
                  <c:v>0</c:v>
                </c:pt>
                <c:pt idx="6">
                  <c:v>0</c:v>
                </c:pt>
              </c:numCache>
            </c:numRef>
          </c:val>
        </c:ser>
        <c:ser>
          <c:idx val="1"/>
          <c:order val="1"/>
          <c:tx>
            <c:strRef>
              <c:f>'4 Insert data'!$BE$69</c:f>
              <c:strCache>
                <c:ptCount val="1"/>
                <c:pt idx="0">
                  <c:v>at end</c:v>
                </c:pt>
              </c:strCache>
            </c:strRef>
          </c:tx>
          <c:spPr>
            <a:solidFill>
              <a:srgbClr val="FFCA05">
                <a:alpha val="80000"/>
              </a:srgbClr>
            </a:solidFill>
            <a:ln w="12700">
              <a:noFill/>
            </a:ln>
          </c:spPr>
          <c:invertIfNegative val="0"/>
          <c:cat>
            <c:numRef>
              <c:f>'4 Insert data'!$BC$70:$BC$76</c:f>
              <c:numCache>
                <c:formatCode>General</c:formatCode>
                <c:ptCount val="7"/>
                <c:pt idx="0">
                  <c:v>0</c:v>
                </c:pt>
                <c:pt idx="1">
                  <c:v>0</c:v>
                </c:pt>
                <c:pt idx="2">
                  <c:v>0</c:v>
                </c:pt>
                <c:pt idx="3">
                  <c:v>0</c:v>
                </c:pt>
                <c:pt idx="4">
                  <c:v>0</c:v>
                </c:pt>
                <c:pt idx="5">
                  <c:v>0</c:v>
                </c:pt>
                <c:pt idx="6">
                  <c:v>0</c:v>
                </c:pt>
              </c:numCache>
            </c:numRef>
          </c:cat>
          <c:val>
            <c:numRef>
              <c:f>'4 Insert data'!$BE$70:$BE$76</c:f>
              <c:numCache>
                <c:formatCode>0%</c:formatCode>
                <c:ptCount val="7"/>
                <c:pt idx="0">
                  <c:v>0</c:v>
                </c:pt>
                <c:pt idx="1">
                  <c:v>0</c:v>
                </c:pt>
                <c:pt idx="2">
                  <c:v>0</c:v>
                </c:pt>
                <c:pt idx="3">
                  <c:v>0</c:v>
                </c:pt>
                <c:pt idx="4">
                  <c:v>0</c:v>
                </c:pt>
                <c:pt idx="5">
                  <c:v>0</c:v>
                </c:pt>
                <c:pt idx="6">
                  <c:v>0</c:v>
                </c:pt>
              </c:numCache>
            </c:numRef>
          </c:val>
        </c:ser>
        <c:ser>
          <c:idx val="2"/>
          <c:order val="2"/>
          <c:tx>
            <c:strRef>
              <c:f>'4 Insert data'!$BF$69</c:f>
              <c:strCache>
                <c:ptCount val="1"/>
                <c:pt idx="0">
                  <c:v>later</c:v>
                </c:pt>
              </c:strCache>
            </c:strRef>
          </c:tx>
          <c:invertIfNegative val="0"/>
          <c:cat>
            <c:numRef>
              <c:f>'4 Insert data'!$BC$70:$BC$76</c:f>
              <c:numCache>
                <c:formatCode>General</c:formatCode>
                <c:ptCount val="7"/>
                <c:pt idx="0">
                  <c:v>0</c:v>
                </c:pt>
                <c:pt idx="1">
                  <c:v>0</c:v>
                </c:pt>
                <c:pt idx="2">
                  <c:v>0</c:v>
                </c:pt>
                <c:pt idx="3">
                  <c:v>0</c:v>
                </c:pt>
                <c:pt idx="4">
                  <c:v>0</c:v>
                </c:pt>
                <c:pt idx="5">
                  <c:v>0</c:v>
                </c:pt>
                <c:pt idx="6">
                  <c:v>0</c:v>
                </c:pt>
              </c:numCache>
            </c:numRef>
          </c:cat>
          <c:val>
            <c:numRef>
              <c:f>'4 Insert data'!$BF$70:$BF$76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1275392"/>
        <c:axId val="191276928"/>
      </c:barChart>
      <c:catAx>
        <c:axId val="19127539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1276928"/>
        <c:crosses val="autoZero"/>
        <c:auto val="1"/>
        <c:lblAlgn val="ctr"/>
        <c:lblOffset val="100"/>
        <c:tickLblSkip val="1"/>
        <c:tickMarkSkip val="1"/>
        <c:noMultiLvlLbl val="0"/>
      </c:catAx>
      <c:valAx>
        <c:axId val="191276928"/>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27539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data'!$BC$70:$BC$76</c:f>
              <c:numCache>
                <c:formatCode>General</c:formatCode>
                <c:ptCount val="7"/>
                <c:pt idx="0">
                  <c:v>0</c:v>
                </c:pt>
                <c:pt idx="1">
                  <c:v>0</c:v>
                </c:pt>
                <c:pt idx="2">
                  <c:v>0</c:v>
                </c:pt>
                <c:pt idx="3">
                  <c:v>0</c:v>
                </c:pt>
                <c:pt idx="4">
                  <c:v>0</c:v>
                </c:pt>
                <c:pt idx="5">
                  <c:v>0</c:v>
                </c:pt>
                <c:pt idx="6">
                  <c:v>0</c:v>
                </c:pt>
              </c:numCache>
            </c:numRef>
          </c:cat>
          <c:val>
            <c:numRef>
              <c:f>'4 Insert data'!$BD$70:$BD$76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data'!$BC$70:$BC$76</c:f>
              <c:numCache>
                <c:formatCode>General</c:formatCode>
                <c:ptCount val="7"/>
                <c:pt idx="0">
                  <c:v>0</c:v>
                </c:pt>
                <c:pt idx="1">
                  <c:v>0</c:v>
                </c:pt>
                <c:pt idx="2">
                  <c:v>0</c:v>
                </c:pt>
                <c:pt idx="3">
                  <c:v>0</c:v>
                </c:pt>
                <c:pt idx="4">
                  <c:v>0</c:v>
                </c:pt>
                <c:pt idx="5">
                  <c:v>0</c:v>
                </c:pt>
                <c:pt idx="6">
                  <c:v>0</c:v>
                </c:pt>
              </c:numCache>
            </c:numRef>
          </c:cat>
          <c:val>
            <c:numRef>
              <c:f>'4 Insert data'!$BE$70:$BE$76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data'!$BC$70:$BC$76</c:f>
              <c:numCache>
                <c:formatCode>General</c:formatCode>
                <c:ptCount val="7"/>
                <c:pt idx="0">
                  <c:v>0</c:v>
                </c:pt>
                <c:pt idx="1">
                  <c:v>0</c:v>
                </c:pt>
                <c:pt idx="2">
                  <c:v>0</c:v>
                </c:pt>
                <c:pt idx="3">
                  <c:v>0</c:v>
                </c:pt>
                <c:pt idx="4">
                  <c:v>0</c:v>
                </c:pt>
                <c:pt idx="5">
                  <c:v>0</c:v>
                </c:pt>
                <c:pt idx="6">
                  <c:v>0</c:v>
                </c:pt>
              </c:numCache>
            </c:numRef>
          </c:cat>
          <c:val>
            <c:numRef>
              <c:f>'4 Insert data'!$BF$70:$BF$76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data'!$BH$69</c:f>
              <c:strCache>
                <c:ptCount val="1"/>
                <c:pt idx="0">
                  <c:v>before</c:v>
                </c:pt>
              </c:strCache>
            </c:strRef>
          </c:tx>
          <c:spPr>
            <a:solidFill>
              <a:srgbClr val="555826">
                <a:alpha val="80000"/>
              </a:srgbClr>
            </a:solidFill>
            <a:ln w="12700">
              <a:noFill/>
            </a:ln>
          </c:spPr>
          <c:invertIfNegative val="0"/>
          <c:cat>
            <c:numRef>
              <c:f>'4 Insert data'!$BG$70:$BG$76</c:f>
              <c:numCache>
                <c:formatCode>General</c:formatCode>
                <c:ptCount val="7"/>
                <c:pt idx="0">
                  <c:v>0</c:v>
                </c:pt>
                <c:pt idx="1">
                  <c:v>0</c:v>
                </c:pt>
                <c:pt idx="2">
                  <c:v>0</c:v>
                </c:pt>
                <c:pt idx="3">
                  <c:v>0</c:v>
                </c:pt>
                <c:pt idx="4">
                  <c:v>0</c:v>
                </c:pt>
                <c:pt idx="5">
                  <c:v>0</c:v>
                </c:pt>
                <c:pt idx="6">
                  <c:v>0</c:v>
                </c:pt>
              </c:numCache>
            </c:numRef>
          </c:cat>
          <c:val>
            <c:numRef>
              <c:f>'4 Insert data'!$BH$70:$BH$76</c:f>
              <c:numCache>
                <c:formatCode>0%</c:formatCode>
                <c:ptCount val="7"/>
                <c:pt idx="0">
                  <c:v>0</c:v>
                </c:pt>
                <c:pt idx="1">
                  <c:v>0</c:v>
                </c:pt>
                <c:pt idx="2">
                  <c:v>0</c:v>
                </c:pt>
                <c:pt idx="3">
                  <c:v>0</c:v>
                </c:pt>
                <c:pt idx="4">
                  <c:v>0</c:v>
                </c:pt>
                <c:pt idx="5">
                  <c:v>0</c:v>
                </c:pt>
                <c:pt idx="6">
                  <c:v>0</c:v>
                </c:pt>
              </c:numCache>
            </c:numRef>
          </c:val>
        </c:ser>
        <c:ser>
          <c:idx val="1"/>
          <c:order val="1"/>
          <c:tx>
            <c:strRef>
              <c:f>'4 Insert data'!$BI$69</c:f>
              <c:strCache>
                <c:ptCount val="1"/>
                <c:pt idx="0">
                  <c:v>at end</c:v>
                </c:pt>
              </c:strCache>
            </c:strRef>
          </c:tx>
          <c:spPr>
            <a:solidFill>
              <a:srgbClr val="FFCA05">
                <a:alpha val="80000"/>
              </a:srgbClr>
            </a:solidFill>
            <a:ln w="12700">
              <a:noFill/>
            </a:ln>
          </c:spPr>
          <c:invertIfNegative val="0"/>
          <c:cat>
            <c:numRef>
              <c:f>'4 Insert data'!$BG$70:$BG$76</c:f>
              <c:numCache>
                <c:formatCode>General</c:formatCode>
                <c:ptCount val="7"/>
                <c:pt idx="0">
                  <c:v>0</c:v>
                </c:pt>
                <c:pt idx="1">
                  <c:v>0</c:v>
                </c:pt>
                <c:pt idx="2">
                  <c:v>0</c:v>
                </c:pt>
                <c:pt idx="3">
                  <c:v>0</c:v>
                </c:pt>
                <c:pt idx="4">
                  <c:v>0</c:v>
                </c:pt>
                <c:pt idx="5">
                  <c:v>0</c:v>
                </c:pt>
                <c:pt idx="6">
                  <c:v>0</c:v>
                </c:pt>
              </c:numCache>
            </c:numRef>
          </c:cat>
          <c:val>
            <c:numRef>
              <c:f>'4 Insert data'!$BI$70:$BI$76</c:f>
              <c:numCache>
                <c:formatCode>0%</c:formatCode>
                <c:ptCount val="7"/>
                <c:pt idx="0">
                  <c:v>0</c:v>
                </c:pt>
                <c:pt idx="1">
                  <c:v>0</c:v>
                </c:pt>
                <c:pt idx="2">
                  <c:v>0</c:v>
                </c:pt>
                <c:pt idx="3">
                  <c:v>0</c:v>
                </c:pt>
                <c:pt idx="4">
                  <c:v>0</c:v>
                </c:pt>
                <c:pt idx="5">
                  <c:v>0</c:v>
                </c:pt>
                <c:pt idx="6">
                  <c:v>0</c:v>
                </c:pt>
              </c:numCache>
            </c:numRef>
          </c:val>
        </c:ser>
        <c:ser>
          <c:idx val="2"/>
          <c:order val="2"/>
          <c:tx>
            <c:strRef>
              <c:f>'4 Insert data'!$BJ$69</c:f>
              <c:strCache>
                <c:ptCount val="1"/>
                <c:pt idx="0">
                  <c:v>later</c:v>
                </c:pt>
              </c:strCache>
            </c:strRef>
          </c:tx>
          <c:invertIfNegative val="0"/>
          <c:cat>
            <c:numRef>
              <c:f>'4 Insert data'!$BG$70:$BG$76</c:f>
              <c:numCache>
                <c:formatCode>General</c:formatCode>
                <c:ptCount val="7"/>
                <c:pt idx="0">
                  <c:v>0</c:v>
                </c:pt>
                <c:pt idx="1">
                  <c:v>0</c:v>
                </c:pt>
                <c:pt idx="2">
                  <c:v>0</c:v>
                </c:pt>
                <c:pt idx="3">
                  <c:v>0</c:v>
                </c:pt>
                <c:pt idx="4">
                  <c:v>0</c:v>
                </c:pt>
                <c:pt idx="5">
                  <c:v>0</c:v>
                </c:pt>
                <c:pt idx="6">
                  <c:v>0</c:v>
                </c:pt>
              </c:numCache>
            </c:numRef>
          </c:cat>
          <c:val>
            <c:numRef>
              <c:f>'4 Insert data'!$BJ$70:$BJ$76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1474304"/>
        <c:axId val="191492480"/>
      </c:barChart>
      <c:catAx>
        <c:axId val="191474304"/>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1492480"/>
        <c:crosses val="autoZero"/>
        <c:auto val="1"/>
        <c:lblAlgn val="ctr"/>
        <c:lblOffset val="100"/>
        <c:tickLblSkip val="1"/>
        <c:tickMarkSkip val="1"/>
        <c:noMultiLvlLbl val="0"/>
      </c:catAx>
      <c:valAx>
        <c:axId val="19149248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47430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data'!$BG$70:$BG$76</c:f>
              <c:numCache>
                <c:formatCode>General</c:formatCode>
                <c:ptCount val="7"/>
                <c:pt idx="0">
                  <c:v>0</c:v>
                </c:pt>
                <c:pt idx="1">
                  <c:v>0</c:v>
                </c:pt>
                <c:pt idx="2">
                  <c:v>0</c:v>
                </c:pt>
                <c:pt idx="3">
                  <c:v>0</c:v>
                </c:pt>
                <c:pt idx="4">
                  <c:v>0</c:v>
                </c:pt>
                <c:pt idx="5">
                  <c:v>0</c:v>
                </c:pt>
                <c:pt idx="6">
                  <c:v>0</c:v>
                </c:pt>
              </c:numCache>
            </c:numRef>
          </c:cat>
          <c:val>
            <c:numRef>
              <c:f>'4 Insert data'!$BH$70:$BH$76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data'!$BG$70:$BG$76</c:f>
              <c:numCache>
                <c:formatCode>General</c:formatCode>
                <c:ptCount val="7"/>
                <c:pt idx="0">
                  <c:v>0</c:v>
                </c:pt>
                <c:pt idx="1">
                  <c:v>0</c:v>
                </c:pt>
                <c:pt idx="2">
                  <c:v>0</c:v>
                </c:pt>
                <c:pt idx="3">
                  <c:v>0</c:v>
                </c:pt>
                <c:pt idx="4">
                  <c:v>0</c:v>
                </c:pt>
                <c:pt idx="5">
                  <c:v>0</c:v>
                </c:pt>
                <c:pt idx="6">
                  <c:v>0</c:v>
                </c:pt>
              </c:numCache>
            </c:numRef>
          </c:cat>
          <c:val>
            <c:numRef>
              <c:f>'4 Insert data'!$BI$70:$BI$76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data'!$BG$70:$BG$76</c:f>
              <c:numCache>
                <c:formatCode>General</c:formatCode>
                <c:ptCount val="7"/>
                <c:pt idx="0">
                  <c:v>0</c:v>
                </c:pt>
                <c:pt idx="1">
                  <c:v>0</c:v>
                </c:pt>
                <c:pt idx="2">
                  <c:v>0</c:v>
                </c:pt>
                <c:pt idx="3">
                  <c:v>0</c:v>
                </c:pt>
                <c:pt idx="4">
                  <c:v>0</c:v>
                </c:pt>
                <c:pt idx="5">
                  <c:v>0</c:v>
                </c:pt>
                <c:pt idx="6">
                  <c:v>0</c:v>
                </c:pt>
              </c:numCache>
            </c:numRef>
          </c:cat>
          <c:val>
            <c:numRef>
              <c:f>'4 Insert data'!$BJ$70:$BJ$76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strRef>
              <c:f>'4 Insert data'!$G$70:$G$76</c:f>
              <c:strCache>
                <c:ptCount val="7"/>
                <c:pt idx="0">
                  <c:v>0</c:v>
                </c:pt>
                <c:pt idx="1">
                  <c:v>1</c:v>
                </c:pt>
                <c:pt idx="2">
                  <c:v>2</c:v>
                </c:pt>
                <c:pt idx="3">
                  <c:v>3</c:v>
                </c:pt>
                <c:pt idx="4">
                  <c:v>4</c:v>
                </c:pt>
                <c:pt idx="5">
                  <c:v>5</c:v>
                </c:pt>
                <c:pt idx="6">
                  <c:v>6</c:v>
                </c:pt>
              </c:strCache>
            </c:strRef>
          </c:cat>
          <c:val>
            <c:numRef>
              <c:f>'4 Insert data'!$H$70:$H$76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data'!$BL$69</c:f>
              <c:strCache>
                <c:ptCount val="1"/>
                <c:pt idx="0">
                  <c:v>before</c:v>
                </c:pt>
              </c:strCache>
            </c:strRef>
          </c:tx>
          <c:spPr>
            <a:solidFill>
              <a:srgbClr val="555826">
                <a:alpha val="80000"/>
              </a:srgbClr>
            </a:solidFill>
            <a:ln w="12700">
              <a:noFill/>
            </a:ln>
          </c:spPr>
          <c:invertIfNegative val="0"/>
          <c:cat>
            <c:numRef>
              <c:f>'4 Insert data'!$BK$70:$BK$76</c:f>
              <c:numCache>
                <c:formatCode>General</c:formatCode>
                <c:ptCount val="7"/>
                <c:pt idx="0">
                  <c:v>0</c:v>
                </c:pt>
                <c:pt idx="1">
                  <c:v>0</c:v>
                </c:pt>
                <c:pt idx="2">
                  <c:v>0</c:v>
                </c:pt>
                <c:pt idx="3">
                  <c:v>0</c:v>
                </c:pt>
                <c:pt idx="4">
                  <c:v>0</c:v>
                </c:pt>
                <c:pt idx="5">
                  <c:v>0</c:v>
                </c:pt>
                <c:pt idx="6">
                  <c:v>0</c:v>
                </c:pt>
              </c:numCache>
            </c:numRef>
          </c:cat>
          <c:val>
            <c:numRef>
              <c:f>'4 Insert data'!$BL$70:$BL$76</c:f>
              <c:numCache>
                <c:formatCode>0%</c:formatCode>
                <c:ptCount val="7"/>
                <c:pt idx="0">
                  <c:v>0</c:v>
                </c:pt>
                <c:pt idx="1">
                  <c:v>0</c:v>
                </c:pt>
                <c:pt idx="2">
                  <c:v>0</c:v>
                </c:pt>
                <c:pt idx="3">
                  <c:v>0</c:v>
                </c:pt>
                <c:pt idx="4">
                  <c:v>0</c:v>
                </c:pt>
                <c:pt idx="5">
                  <c:v>0</c:v>
                </c:pt>
                <c:pt idx="6">
                  <c:v>0</c:v>
                </c:pt>
              </c:numCache>
            </c:numRef>
          </c:val>
        </c:ser>
        <c:ser>
          <c:idx val="1"/>
          <c:order val="1"/>
          <c:tx>
            <c:strRef>
              <c:f>'4 Insert data'!$BM$69</c:f>
              <c:strCache>
                <c:ptCount val="1"/>
                <c:pt idx="0">
                  <c:v>at end</c:v>
                </c:pt>
              </c:strCache>
            </c:strRef>
          </c:tx>
          <c:spPr>
            <a:solidFill>
              <a:srgbClr val="FFCA05">
                <a:alpha val="80000"/>
              </a:srgbClr>
            </a:solidFill>
            <a:ln w="12700">
              <a:noFill/>
            </a:ln>
          </c:spPr>
          <c:invertIfNegative val="0"/>
          <c:cat>
            <c:numRef>
              <c:f>'4 Insert data'!$BK$70:$BK$76</c:f>
              <c:numCache>
                <c:formatCode>General</c:formatCode>
                <c:ptCount val="7"/>
                <c:pt idx="0">
                  <c:v>0</c:v>
                </c:pt>
                <c:pt idx="1">
                  <c:v>0</c:v>
                </c:pt>
                <c:pt idx="2">
                  <c:v>0</c:v>
                </c:pt>
                <c:pt idx="3">
                  <c:v>0</c:v>
                </c:pt>
                <c:pt idx="4">
                  <c:v>0</c:v>
                </c:pt>
                <c:pt idx="5">
                  <c:v>0</c:v>
                </c:pt>
                <c:pt idx="6">
                  <c:v>0</c:v>
                </c:pt>
              </c:numCache>
            </c:numRef>
          </c:cat>
          <c:val>
            <c:numRef>
              <c:f>'4 Insert data'!$BM$70:$BM$76</c:f>
              <c:numCache>
                <c:formatCode>0%</c:formatCode>
                <c:ptCount val="7"/>
                <c:pt idx="0">
                  <c:v>0</c:v>
                </c:pt>
                <c:pt idx="1">
                  <c:v>0</c:v>
                </c:pt>
                <c:pt idx="2">
                  <c:v>0</c:v>
                </c:pt>
                <c:pt idx="3">
                  <c:v>0</c:v>
                </c:pt>
                <c:pt idx="4">
                  <c:v>0</c:v>
                </c:pt>
                <c:pt idx="5">
                  <c:v>0</c:v>
                </c:pt>
                <c:pt idx="6">
                  <c:v>0</c:v>
                </c:pt>
              </c:numCache>
            </c:numRef>
          </c:val>
        </c:ser>
        <c:ser>
          <c:idx val="2"/>
          <c:order val="2"/>
          <c:tx>
            <c:strRef>
              <c:f>'4 Insert data'!$BN$69</c:f>
              <c:strCache>
                <c:ptCount val="1"/>
                <c:pt idx="0">
                  <c:v>later</c:v>
                </c:pt>
              </c:strCache>
            </c:strRef>
          </c:tx>
          <c:invertIfNegative val="0"/>
          <c:cat>
            <c:numRef>
              <c:f>'4 Insert data'!$BK$70:$BK$76</c:f>
              <c:numCache>
                <c:formatCode>General</c:formatCode>
                <c:ptCount val="7"/>
                <c:pt idx="0">
                  <c:v>0</c:v>
                </c:pt>
                <c:pt idx="1">
                  <c:v>0</c:v>
                </c:pt>
                <c:pt idx="2">
                  <c:v>0</c:v>
                </c:pt>
                <c:pt idx="3">
                  <c:v>0</c:v>
                </c:pt>
                <c:pt idx="4">
                  <c:v>0</c:v>
                </c:pt>
                <c:pt idx="5">
                  <c:v>0</c:v>
                </c:pt>
                <c:pt idx="6">
                  <c:v>0</c:v>
                </c:pt>
              </c:numCache>
            </c:numRef>
          </c:cat>
          <c:val>
            <c:numRef>
              <c:f>'4 Insert data'!$BN$70:$BN$76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210048"/>
        <c:axId val="192211584"/>
      </c:barChart>
      <c:catAx>
        <c:axId val="192210048"/>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2211584"/>
        <c:crosses val="autoZero"/>
        <c:auto val="1"/>
        <c:lblAlgn val="ctr"/>
        <c:lblOffset val="100"/>
        <c:tickLblSkip val="1"/>
        <c:tickMarkSkip val="1"/>
        <c:noMultiLvlLbl val="0"/>
      </c:catAx>
      <c:valAx>
        <c:axId val="192211584"/>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210048"/>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data'!$BK$70:$BK$76</c:f>
              <c:numCache>
                <c:formatCode>General</c:formatCode>
                <c:ptCount val="7"/>
                <c:pt idx="0">
                  <c:v>0</c:v>
                </c:pt>
                <c:pt idx="1">
                  <c:v>0</c:v>
                </c:pt>
                <c:pt idx="2">
                  <c:v>0</c:v>
                </c:pt>
                <c:pt idx="3">
                  <c:v>0</c:v>
                </c:pt>
                <c:pt idx="4">
                  <c:v>0</c:v>
                </c:pt>
                <c:pt idx="5">
                  <c:v>0</c:v>
                </c:pt>
                <c:pt idx="6">
                  <c:v>0</c:v>
                </c:pt>
              </c:numCache>
            </c:numRef>
          </c:cat>
          <c:val>
            <c:numRef>
              <c:f>'4 Insert data'!$BL$70:$BL$76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data'!$BK$70:$BK$76</c:f>
              <c:numCache>
                <c:formatCode>General</c:formatCode>
                <c:ptCount val="7"/>
                <c:pt idx="0">
                  <c:v>0</c:v>
                </c:pt>
                <c:pt idx="1">
                  <c:v>0</c:v>
                </c:pt>
                <c:pt idx="2">
                  <c:v>0</c:v>
                </c:pt>
                <c:pt idx="3">
                  <c:v>0</c:v>
                </c:pt>
                <c:pt idx="4">
                  <c:v>0</c:v>
                </c:pt>
                <c:pt idx="5">
                  <c:v>0</c:v>
                </c:pt>
                <c:pt idx="6">
                  <c:v>0</c:v>
                </c:pt>
              </c:numCache>
            </c:numRef>
          </c:cat>
          <c:val>
            <c:numRef>
              <c:f>'4 Insert data'!$BM$70:$BM$76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data'!$BK$70:$BK$76</c:f>
              <c:numCache>
                <c:formatCode>General</c:formatCode>
                <c:ptCount val="7"/>
                <c:pt idx="0">
                  <c:v>0</c:v>
                </c:pt>
                <c:pt idx="1">
                  <c:v>0</c:v>
                </c:pt>
                <c:pt idx="2">
                  <c:v>0</c:v>
                </c:pt>
                <c:pt idx="3">
                  <c:v>0</c:v>
                </c:pt>
                <c:pt idx="4">
                  <c:v>0</c:v>
                </c:pt>
                <c:pt idx="5">
                  <c:v>0</c:v>
                </c:pt>
                <c:pt idx="6">
                  <c:v>0</c:v>
                </c:pt>
              </c:numCache>
            </c:numRef>
          </c:cat>
          <c:val>
            <c:numRef>
              <c:f>'4 Insert data'!$BN$70:$BN$76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data'!$BP$69</c:f>
              <c:strCache>
                <c:ptCount val="1"/>
                <c:pt idx="0">
                  <c:v>before</c:v>
                </c:pt>
              </c:strCache>
            </c:strRef>
          </c:tx>
          <c:spPr>
            <a:solidFill>
              <a:srgbClr val="555826">
                <a:alpha val="80000"/>
              </a:srgbClr>
            </a:solidFill>
            <a:ln w="12700">
              <a:noFill/>
            </a:ln>
          </c:spPr>
          <c:invertIfNegative val="0"/>
          <c:cat>
            <c:numRef>
              <c:f>'4 Insert data'!$BO$70:$BO$76</c:f>
              <c:numCache>
                <c:formatCode>General</c:formatCode>
                <c:ptCount val="7"/>
                <c:pt idx="0">
                  <c:v>0</c:v>
                </c:pt>
                <c:pt idx="1">
                  <c:v>0</c:v>
                </c:pt>
                <c:pt idx="2">
                  <c:v>0</c:v>
                </c:pt>
                <c:pt idx="3">
                  <c:v>0</c:v>
                </c:pt>
                <c:pt idx="4">
                  <c:v>0</c:v>
                </c:pt>
                <c:pt idx="5">
                  <c:v>0</c:v>
                </c:pt>
                <c:pt idx="6">
                  <c:v>0</c:v>
                </c:pt>
              </c:numCache>
            </c:numRef>
          </c:cat>
          <c:val>
            <c:numRef>
              <c:f>'4 Insert data'!$BP$70:$BP$76</c:f>
              <c:numCache>
                <c:formatCode>0%</c:formatCode>
                <c:ptCount val="7"/>
                <c:pt idx="0">
                  <c:v>0</c:v>
                </c:pt>
                <c:pt idx="1">
                  <c:v>0</c:v>
                </c:pt>
                <c:pt idx="2">
                  <c:v>0</c:v>
                </c:pt>
                <c:pt idx="3">
                  <c:v>0</c:v>
                </c:pt>
                <c:pt idx="4">
                  <c:v>0</c:v>
                </c:pt>
                <c:pt idx="5">
                  <c:v>0</c:v>
                </c:pt>
                <c:pt idx="6">
                  <c:v>0</c:v>
                </c:pt>
              </c:numCache>
            </c:numRef>
          </c:val>
        </c:ser>
        <c:ser>
          <c:idx val="1"/>
          <c:order val="1"/>
          <c:tx>
            <c:strRef>
              <c:f>'4 Insert data'!$BQ$69</c:f>
              <c:strCache>
                <c:ptCount val="1"/>
                <c:pt idx="0">
                  <c:v>at end</c:v>
                </c:pt>
              </c:strCache>
            </c:strRef>
          </c:tx>
          <c:spPr>
            <a:solidFill>
              <a:srgbClr val="FFCA05">
                <a:alpha val="80000"/>
              </a:srgbClr>
            </a:solidFill>
            <a:ln w="12700">
              <a:noFill/>
            </a:ln>
          </c:spPr>
          <c:invertIfNegative val="0"/>
          <c:cat>
            <c:numRef>
              <c:f>'4 Insert data'!$BO$70:$BO$76</c:f>
              <c:numCache>
                <c:formatCode>General</c:formatCode>
                <c:ptCount val="7"/>
                <c:pt idx="0">
                  <c:v>0</c:v>
                </c:pt>
                <c:pt idx="1">
                  <c:v>0</c:v>
                </c:pt>
                <c:pt idx="2">
                  <c:v>0</c:v>
                </c:pt>
                <c:pt idx="3">
                  <c:v>0</c:v>
                </c:pt>
                <c:pt idx="4">
                  <c:v>0</c:v>
                </c:pt>
                <c:pt idx="5">
                  <c:v>0</c:v>
                </c:pt>
                <c:pt idx="6">
                  <c:v>0</c:v>
                </c:pt>
              </c:numCache>
            </c:numRef>
          </c:cat>
          <c:val>
            <c:numRef>
              <c:f>'4 Insert data'!$BQ$70:$BQ$76</c:f>
              <c:numCache>
                <c:formatCode>0%</c:formatCode>
                <c:ptCount val="7"/>
                <c:pt idx="0">
                  <c:v>0</c:v>
                </c:pt>
                <c:pt idx="1">
                  <c:v>0</c:v>
                </c:pt>
                <c:pt idx="2">
                  <c:v>0</c:v>
                </c:pt>
                <c:pt idx="3">
                  <c:v>0</c:v>
                </c:pt>
                <c:pt idx="4">
                  <c:v>0</c:v>
                </c:pt>
                <c:pt idx="5">
                  <c:v>0</c:v>
                </c:pt>
                <c:pt idx="6">
                  <c:v>0</c:v>
                </c:pt>
              </c:numCache>
            </c:numRef>
          </c:val>
        </c:ser>
        <c:ser>
          <c:idx val="2"/>
          <c:order val="2"/>
          <c:tx>
            <c:strRef>
              <c:f>'4 Insert data'!$BR$69</c:f>
              <c:strCache>
                <c:ptCount val="1"/>
                <c:pt idx="0">
                  <c:v>later</c:v>
                </c:pt>
              </c:strCache>
            </c:strRef>
          </c:tx>
          <c:invertIfNegative val="0"/>
          <c:cat>
            <c:numRef>
              <c:f>'4 Insert data'!$BO$70:$BO$76</c:f>
              <c:numCache>
                <c:formatCode>General</c:formatCode>
                <c:ptCount val="7"/>
                <c:pt idx="0">
                  <c:v>0</c:v>
                </c:pt>
                <c:pt idx="1">
                  <c:v>0</c:v>
                </c:pt>
                <c:pt idx="2">
                  <c:v>0</c:v>
                </c:pt>
                <c:pt idx="3">
                  <c:v>0</c:v>
                </c:pt>
                <c:pt idx="4">
                  <c:v>0</c:v>
                </c:pt>
                <c:pt idx="5">
                  <c:v>0</c:v>
                </c:pt>
                <c:pt idx="6">
                  <c:v>0</c:v>
                </c:pt>
              </c:numCache>
            </c:numRef>
          </c:cat>
          <c:val>
            <c:numRef>
              <c:f>'4 Insert data'!$BR$70:$BR$76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417152"/>
        <c:axId val="192423040"/>
      </c:barChart>
      <c:catAx>
        <c:axId val="192417152"/>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2423040"/>
        <c:crosses val="autoZero"/>
        <c:auto val="1"/>
        <c:lblAlgn val="ctr"/>
        <c:lblOffset val="100"/>
        <c:tickLblSkip val="1"/>
        <c:tickMarkSkip val="1"/>
        <c:noMultiLvlLbl val="0"/>
      </c:catAx>
      <c:valAx>
        <c:axId val="192423040"/>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41715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data'!$BO$70:$BO$76</c:f>
              <c:numCache>
                <c:formatCode>General</c:formatCode>
                <c:ptCount val="7"/>
                <c:pt idx="0">
                  <c:v>0</c:v>
                </c:pt>
                <c:pt idx="1">
                  <c:v>0</c:v>
                </c:pt>
                <c:pt idx="2">
                  <c:v>0</c:v>
                </c:pt>
                <c:pt idx="3">
                  <c:v>0</c:v>
                </c:pt>
                <c:pt idx="4">
                  <c:v>0</c:v>
                </c:pt>
                <c:pt idx="5">
                  <c:v>0</c:v>
                </c:pt>
                <c:pt idx="6">
                  <c:v>0</c:v>
                </c:pt>
              </c:numCache>
            </c:numRef>
          </c:cat>
          <c:val>
            <c:numRef>
              <c:f>'4 Insert data'!$BP$70:$BP$76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data'!$BO$70:$BO$76</c:f>
              <c:numCache>
                <c:formatCode>General</c:formatCode>
                <c:ptCount val="7"/>
                <c:pt idx="0">
                  <c:v>0</c:v>
                </c:pt>
                <c:pt idx="1">
                  <c:v>0</c:v>
                </c:pt>
                <c:pt idx="2">
                  <c:v>0</c:v>
                </c:pt>
                <c:pt idx="3">
                  <c:v>0</c:v>
                </c:pt>
                <c:pt idx="4">
                  <c:v>0</c:v>
                </c:pt>
                <c:pt idx="5">
                  <c:v>0</c:v>
                </c:pt>
                <c:pt idx="6">
                  <c:v>0</c:v>
                </c:pt>
              </c:numCache>
            </c:numRef>
          </c:cat>
          <c:val>
            <c:numRef>
              <c:f>'4 Insert data'!$BQ$70:$BQ$76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data'!$BO$70:$BO$76</c:f>
              <c:numCache>
                <c:formatCode>General</c:formatCode>
                <c:ptCount val="7"/>
                <c:pt idx="0">
                  <c:v>0</c:v>
                </c:pt>
                <c:pt idx="1">
                  <c:v>0</c:v>
                </c:pt>
                <c:pt idx="2">
                  <c:v>0</c:v>
                </c:pt>
                <c:pt idx="3">
                  <c:v>0</c:v>
                </c:pt>
                <c:pt idx="4">
                  <c:v>0</c:v>
                </c:pt>
                <c:pt idx="5">
                  <c:v>0</c:v>
                </c:pt>
                <c:pt idx="6">
                  <c:v>0</c:v>
                </c:pt>
              </c:numCache>
            </c:numRef>
          </c:cat>
          <c:val>
            <c:numRef>
              <c:f>'4 Insert data'!$BR$70:$BR$76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data'!$BT$69</c:f>
              <c:strCache>
                <c:ptCount val="1"/>
                <c:pt idx="0">
                  <c:v>before</c:v>
                </c:pt>
              </c:strCache>
            </c:strRef>
          </c:tx>
          <c:spPr>
            <a:solidFill>
              <a:srgbClr val="555826">
                <a:alpha val="80000"/>
              </a:srgbClr>
            </a:solidFill>
            <a:ln w="12700">
              <a:noFill/>
            </a:ln>
          </c:spPr>
          <c:invertIfNegative val="0"/>
          <c:cat>
            <c:numRef>
              <c:f>'4 Insert data'!$BS$70:$BS$76</c:f>
              <c:numCache>
                <c:formatCode>General</c:formatCode>
                <c:ptCount val="7"/>
                <c:pt idx="0">
                  <c:v>0</c:v>
                </c:pt>
                <c:pt idx="1">
                  <c:v>0</c:v>
                </c:pt>
                <c:pt idx="2">
                  <c:v>0</c:v>
                </c:pt>
                <c:pt idx="3">
                  <c:v>0</c:v>
                </c:pt>
                <c:pt idx="4">
                  <c:v>0</c:v>
                </c:pt>
                <c:pt idx="5">
                  <c:v>0</c:v>
                </c:pt>
                <c:pt idx="6">
                  <c:v>0</c:v>
                </c:pt>
              </c:numCache>
            </c:numRef>
          </c:cat>
          <c:val>
            <c:numRef>
              <c:f>'4 Insert data'!$BT$70:$BT$76</c:f>
              <c:numCache>
                <c:formatCode>0%</c:formatCode>
                <c:ptCount val="7"/>
                <c:pt idx="0">
                  <c:v>0</c:v>
                </c:pt>
                <c:pt idx="1">
                  <c:v>0</c:v>
                </c:pt>
                <c:pt idx="2">
                  <c:v>0</c:v>
                </c:pt>
                <c:pt idx="3">
                  <c:v>0</c:v>
                </c:pt>
                <c:pt idx="4">
                  <c:v>0</c:v>
                </c:pt>
                <c:pt idx="5">
                  <c:v>0</c:v>
                </c:pt>
                <c:pt idx="6">
                  <c:v>0</c:v>
                </c:pt>
              </c:numCache>
            </c:numRef>
          </c:val>
        </c:ser>
        <c:ser>
          <c:idx val="1"/>
          <c:order val="1"/>
          <c:tx>
            <c:strRef>
              <c:f>'4 Insert data'!$BU$69</c:f>
              <c:strCache>
                <c:ptCount val="1"/>
                <c:pt idx="0">
                  <c:v>at end</c:v>
                </c:pt>
              </c:strCache>
            </c:strRef>
          </c:tx>
          <c:spPr>
            <a:solidFill>
              <a:srgbClr val="FFCA05">
                <a:alpha val="80000"/>
              </a:srgbClr>
            </a:solidFill>
            <a:ln w="12700">
              <a:noFill/>
            </a:ln>
          </c:spPr>
          <c:invertIfNegative val="0"/>
          <c:cat>
            <c:numRef>
              <c:f>'4 Insert data'!$BS$70:$BS$76</c:f>
              <c:numCache>
                <c:formatCode>General</c:formatCode>
                <c:ptCount val="7"/>
                <c:pt idx="0">
                  <c:v>0</c:v>
                </c:pt>
                <c:pt idx="1">
                  <c:v>0</c:v>
                </c:pt>
                <c:pt idx="2">
                  <c:v>0</c:v>
                </c:pt>
                <c:pt idx="3">
                  <c:v>0</c:v>
                </c:pt>
                <c:pt idx="4">
                  <c:v>0</c:v>
                </c:pt>
                <c:pt idx="5">
                  <c:v>0</c:v>
                </c:pt>
                <c:pt idx="6">
                  <c:v>0</c:v>
                </c:pt>
              </c:numCache>
            </c:numRef>
          </c:cat>
          <c:val>
            <c:numRef>
              <c:f>'4 Insert data'!$BU$70:$BU$76</c:f>
              <c:numCache>
                <c:formatCode>0%</c:formatCode>
                <c:ptCount val="7"/>
                <c:pt idx="0">
                  <c:v>0</c:v>
                </c:pt>
                <c:pt idx="1">
                  <c:v>0</c:v>
                </c:pt>
                <c:pt idx="2">
                  <c:v>0</c:v>
                </c:pt>
                <c:pt idx="3">
                  <c:v>0</c:v>
                </c:pt>
                <c:pt idx="4">
                  <c:v>0</c:v>
                </c:pt>
                <c:pt idx="5">
                  <c:v>0</c:v>
                </c:pt>
                <c:pt idx="6">
                  <c:v>0</c:v>
                </c:pt>
              </c:numCache>
            </c:numRef>
          </c:val>
        </c:ser>
        <c:ser>
          <c:idx val="2"/>
          <c:order val="2"/>
          <c:tx>
            <c:strRef>
              <c:f>'4 Insert data'!$BV$69</c:f>
              <c:strCache>
                <c:ptCount val="1"/>
                <c:pt idx="0">
                  <c:v>later</c:v>
                </c:pt>
              </c:strCache>
            </c:strRef>
          </c:tx>
          <c:invertIfNegative val="0"/>
          <c:cat>
            <c:numRef>
              <c:f>'4 Insert data'!$BS$70:$BS$76</c:f>
              <c:numCache>
                <c:formatCode>General</c:formatCode>
                <c:ptCount val="7"/>
                <c:pt idx="0">
                  <c:v>0</c:v>
                </c:pt>
                <c:pt idx="1">
                  <c:v>0</c:v>
                </c:pt>
                <c:pt idx="2">
                  <c:v>0</c:v>
                </c:pt>
                <c:pt idx="3">
                  <c:v>0</c:v>
                </c:pt>
                <c:pt idx="4">
                  <c:v>0</c:v>
                </c:pt>
                <c:pt idx="5">
                  <c:v>0</c:v>
                </c:pt>
                <c:pt idx="6">
                  <c:v>0</c:v>
                </c:pt>
              </c:numCache>
            </c:numRef>
          </c:cat>
          <c:val>
            <c:numRef>
              <c:f>'4 Insert data'!$BV$70:$BV$76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481536"/>
        <c:axId val="192499712"/>
      </c:barChart>
      <c:catAx>
        <c:axId val="192481536"/>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2499712"/>
        <c:crosses val="autoZero"/>
        <c:auto val="1"/>
        <c:lblAlgn val="ctr"/>
        <c:lblOffset val="100"/>
        <c:tickLblSkip val="1"/>
        <c:tickMarkSkip val="1"/>
        <c:noMultiLvlLbl val="0"/>
      </c:catAx>
      <c:valAx>
        <c:axId val="192499712"/>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481536"/>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data'!$BS$70:$BS$76</c:f>
              <c:numCache>
                <c:formatCode>General</c:formatCode>
                <c:ptCount val="7"/>
                <c:pt idx="0">
                  <c:v>0</c:v>
                </c:pt>
                <c:pt idx="1">
                  <c:v>0</c:v>
                </c:pt>
                <c:pt idx="2">
                  <c:v>0</c:v>
                </c:pt>
                <c:pt idx="3">
                  <c:v>0</c:v>
                </c:pt>
                <c:pt idx="4">
                  <c:v>0</c:v>
                </c:pt>
                <c:pt idx="5">
                  <c:v>0</c:v>
                </c:pt>
                <c:pt idx="6">
                  <c:v>0</c:v>
                </c:pt>
              </c:numCache>
            </c:numRef>
          </c:cat>
          <c:val>
            <c:numRef>
              <c:f>'4 Insert data'!$BT$70:$BT$76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data'!$G$70:$G$76</c:f>
              <c:strCache>
                <c:ptCount val="7"/>
                <c:pt idx="0">
                  <c:v>0</c:v>
                </c:pt>
                <c:pt idx="1">
                  <c:v>1</c:v>
                </c:pt>
                <c:pt idx="2">
                  <c:v>2</c:v>
                </c:pt>
                <c:pt idx="3">
                  <c:v>3</c:v>
                </c:pt>
                <c:pt idx="4">
                  <c:v>4</c:v>
                </c:pt>
                <c:pt idx="5">
                  <c:v>5</c:v>
                </c:pt>
                <c:pt idx="6">
                  <c:v>6</c:v>
                </c:pt>
              </c:strCache>
            </c:strRef>
          </c:cat>
          <c:val>
            <c:numRef>
              <c:f>'4 Insert data'!$I$70:$I$76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data'!$BS$70:$BS$76</c:f>
              <c:numCache>
                <c:formatCode>General</c:formatCode>
                <c:ptCount val="7"/>
                <c:pt idx="0">
                  <c:v>0</c:v>
                </c:pt>
                <c:pt idx="1">
                  <c:v>0</c:v>
                </c:pt>
                <c:pt idx="2">
                  <c:v>0</c:v>
                </c:pt>
                <c:pt idx="3">
                  <c:v>0</c:v>
                </c:pt>
                <c:pt idx="4">
                  <c:v>0</c:v>
                </c:pt>
                <c:pt idx="5">
                  <c:v>0</c:v>
                </c:pt>
                <c:pt idx="6">
                  <c:v>0</c:v>
                </c:pt>
              </c:numCache>
            </c:numRef>
          </c:cat>
          <c:val>
            <c:numRef>
              <c:f>'4 Insert data'!$BU$70:$BU$76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data'!$BS$70:$BS$76</c:f>
              <c:numCache>
                <c:formatCode>General</c:formatCode>
                <c:ptCount val="7"/>
                <c:pt idx="0">
                  <c:v>0</c:v>
                </c:pt>
                <c:pt idx="1">
                  <c:v>0</c:v>
                </c:pt>
                <c:pt idx="2">
                  <c:v>0</c:v>
                </c:pt>
                <c:pt idx="3">
                  <c:v>0</c:v>
                </c:pt>
                <c:pt idx="4">
                  <c:v>0</c:v>
                </c:pt>
                <c:pt idx="5">
                  <c:v>0</c:v>
                </c:pt>
                <c:pt idx="6">
                  <c:v>0</c:v>
                </c:pt>
              </c:numCache>
            </c:numRef>
          </c:cat>
          <c:val>
            <c:numRef>
              <c:f>'4 Insert data'!$BV$70:$BV$76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data'!$BX$69</c:f>
              <c:strCache>
                <c:ptCount val="1"/>
                <c:pt idx="0">
                  <c:v>before</c:v>
                </c:pt>
              </c:strCache>
            </c:strRef>
          </c:tx>
          <c:spPr>
            <a:solidFill>
              <a:srgbClr val="555826">
                <a:alpha val="80000"/>
              </a:srgbClr>
            </a:solidFill>
            <a:ln w="12700">
              <a:noFill/>
            </a:ln>
          </c:spPr>
          <c:invertIfNegative val="0"/>
          <c:cat>
            <c:numRef>
              <c:f>'4 Insert data'!$BW$70:$BW$76</c:f>
              <c:numCache>
                <c:formatCode>@</c:formatCode>
                <c:ptCount val="7"/>
                <c:pt idx="0">
                  <c:v>0</c:v>
                </c:pt>
                <c:pt idx="1">
                  <c:v>0</c:v>
                </c:pt>
                <c:pt idx="2">
                  <c:v>0</c:v>
                </c:pt>
                <c:pt idx="3">
                  <c:v>0</c:v>
                </c:pt>
                <c:pt idx="4">
                  <c:v>0</c:v>
                </c:pt>
                <c:pt idx="5">
                  <c:v>0</c:v>
                </c:pt>
                <c:pt idx="6">
                  <c:v>0</c:v>
                </c:pt>
              </c:numCache>
            </c:numRef>
          </c:cat>
          <c:val>
            <c:numRef>
              <c:f>'4 Insert data'!$BX$70:$BX$76</c:f>
              <c:numCache>
                <c:formatCode>0%</c:formatCode>
                <c:ptCount val="7"/>
                <c:pt idx="0">
                  <c:v>0</c:v>
                </c:pt>
                <c:pt idx="1">
                  <c:v>0</c:v>
                </c:pt>
                <c:pt idx="2">
                  <c:v>0</c:v>
                </c:pt>
                <c:pt idx="3">
                  <c:v>0</c:v>
                </c:pt>
                <c:pt idx="4">
                  <c:v>0</c:v>
                </c:pt>
                <c:pt idx="5">
                  <c:v>0</c:v>
                </c:pt>
                <c:pt idx="6">
                  <c:v>0</c:v>
                </c:pt>
              </c:numCache>
            </c:numRef>
          </c:val>
        </c:ser>
        <c:ser>
          <c:idx val="1"/>
          <c:order val="1"/>
          <c:tx>
            <c:strRef>
              <c:f>'4 Insert data'!$BY$69</c:f>
              <c:strCache>
                <c:ptCount val="1"/>
                <c:pt idx="0">
                  <c:v>at end</c:v>
                </c:pt>
              </c:strCache>
            </c:strRef>
          </c:tx>
          <c:spPr>
            <a:solidFill>
              <a:srgbClr val="FFCA05">
                <a:alpha val="80000"/>
              </a:srgbClr>
            </a:solidFill>
            <a:ln w="12700">
              <a:noFill/>
            </a:ln>
          </c:spPr>
          <c:invertIfNegative val="0"/>
          <c:cat>
            <c:numRef>
              <c:f>'4 Insert data'!$BW$70:$BW$76</c:f>
              <c:numCache>
                <c:formatCode>@</c:formatCode>
                <c:ptCount val="7"/>
                <c:pt idx="0">
                  <c:v>0</c:v>
                </c:pt>
                <c:pt idx="1">
                  <c:v>0</c:v>
                </c:pt>
                <c:pt idx="2">
                  <c:v>0</c:v>
                </c:pt>
                <c:pt idx="3">
                  <c:v>0</c:v>
                </c:pt>
                <c:pt idx="4">
                  <c:v>0</c:v>
                </c:pt>
                <c:pt idx="5">
                  <c:v>0</c:v>
                </c:pt>
                <c:pt idx="6">
                  <c:v>0</c:v>
                </c:pt>
              </c:numCache>
            </c:numRef>
          </c:cat>
          <c:val>
            <c:numRef>
              <c:f>'4 Insert data'!$BY$70:$BY$76</c:f>
              <c:numCache>
                <c:formatCode>0%</c:formatCode>
                <c:ptCount val="7"/>
                <c:pt idx="0">
                  <c:v>0</c:v>
                </c:pt>
                <c:pt idx="1">
                  <c:v>0</c:v>
                </c:pt>
                <c:pt idx="2">
                  <c:v>0</c:v>
                </c:pt>
                <c:pt idx="3">
                  <c:v>0</c:v>
                </c:pt>
                <c:pt idx="4">
                  <c:v>0</c:v>
                </c:pt>
                <c:pt idx="5">
                  <c:v>0</c:v>
                </c:pt>
                <c:pt idx="6">
                  <c:v>0</c:v>
                </c:pt>
              </c:numCache>
            </c:numRef>
          </c:val>
        </c:ser>
        <c:ser>
          <c:idx val="2"/>
          <c:order val="2"/>
          <c:tx>
            <c:strRef>
              <c:f>'4 Insert data'!$BZ$69</c:f>
              <c:strCache>
                <c:ptCount val="1"/>
                <c:pt idx="0">
                  <c:v>later</c:v>
                </c:pt>
              </c:strCache>
            </c:strRef>
          </c:tx>
          <c:invertIfNegative val="0"/>
          <c:cat>
            <c:numRef>
              <c:f>'4 Insert data'!$BW$70:$BW$76</c:f>
              <c:numCache>
                <c:formatCode>@</c:formatCode>
                <c:ptCount val="7"/>
                <c:pt idx="0">
                  <c:v>0</c:v>
                </c:pt>
                <c:pt idx="1">
                  <c:v>0</c:v>
                </c:pt>
                <c:pt idx="2">
                  <c:v>0</c:v>
                </c:pt>
                <c:pt idx="3">
                  <c:v>0</c:v>
                </c:pt>
                <c:pt idx="4">
                  <c:v>0</c:v>
                </c:pt>
                <c:pt idx="5">
                  <c:v>0</c:v>
                </c:pt>
                <c:pt idx="6">
                  <c:v>0</c:v>
                </c:pt>
              </c:numCache>
            </c:numRef>
          </c:cat>
          <c:val>
            <c:numRef>
              <c:f>'4 Insert data'!$BZ$70:$BZ$76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733952"/>
        <c:axId val="192735488"/>
      </c:barChart>
      <c:catAx>
        <c:axId val="192733952"/>
        <c:scaling>
          <c:orientation val="minMax"/>
        </c:scaling>
        <c:delete val="0"/>
        <c:axPos val="b"/>
        <c:numFmt formatCode="@"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92735488"/>
        <c:crosses val="autoZero"/>
        <c:auto val="1"/>
        <c:lblAlgn val="ctr"/>
        <c:lblOffset val="100"/>
        <c:tickLblSkip val="1"/>
        <c:tickMarkSkip val="1"/>
        <c:noMultiLvlLbl val="0"/>
      </c:catAx>
      <c:valAx>
        <c:axId val="192735488"/>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733952"/>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data'!$BW$70:$BW$76</c:f>
              <c:numCache>
                <c:formatCode>@</c:formatCode>
                <c:ptCount val="7"/>
                <c:pt idx="0">
                  <c:v>0</c:v>
                </c:pt>
                <c:pt idx="1">
                  <c:v>0</c:v>
                </c:pt>
                <c:pt idx="2">
                  <c:v>0</c:v>
                </c:pt>
                <c:pt idx="3">
                  <c:v>0</c:v>
                </c:pt>
                <c:pt idx="4">
                  <c:v>0</c:v>
                </c:pt>
                <c:pt idx="5">
                  <c:v>0</c:v>
                </c:pt>
                <c:pt idx="6">
                  <c:v>0</c:v>
                </c:pt>
              </c:numCache>
            </c:numRef>
          </c:cat>
          <c:val>
            <c:numRef>
              <c:f>'4 Insert data'!$BX$70:$BX$76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data'!$BW$70:$BW$76</c:f>
              <c:numCache>
                <c:formatCode>@</c:formatCode>
                <c:ptCount val="7"/>
                <c:pt idx="0">
                  <c:v>0</c:v>
                </c:pt>
                <c:pt idx="1">
                  <c:v>0</c:v>
                </c:pt>
                <c:pt idx="2">
                  <c:v>0</c:v>
                </c:pt>
                <c:pt idx="3">
                  <c:v>0</c:v>
                </c:pt>
                <c:pt idx="4">
                  <c:v>0</c:v>
                </c:pt>
                <c:pt idx="5">
                  <c:v>0</c:v>
                </c:pt>
                <c:pt idx="6">
                  <c:v>0</c:v>
                </c:pt>
              </c:numCache>
            </c:numRef>
          </c:cat>
          <c:val>
            <c:numRef>
              <c:f>'4 Insert data'!$BY$70:$BY$76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data'!$BW$70:$BW$76</c:f>
              <c:numCache>
                <c:formatCode>@</c:formatCode>
                <c:ptCount val="7"/>
                <c:pt idx="0">
                  <c:v>0</c:v>
                </c:pt>
                <c:pt idx="1">
                  <c:v>0</c:v>
                </c:pt>
                <c:pt idx="2">
                  <c:v>0</c:v>
                </c:pt>
                <c:pt idx="3">
                  <c:v>0</c:v>
                </c:pt>
                <c:pt idx="4">
                  <c:v>0</c:v>
                </c:pt>
                <c:pt idx="5">
                  <c:v>0</c:v>
                </c:pt>
                <c:pt idx="6">
                  <c:v>0</c:v>
                </c:pt>
              </c:numCache>
            </c:numRef>
          </c:cat>
          <c:val>
            <c:numRef>
              <c:f>'4 Insert data'!$BZ$70:$BZ$76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data'!$CB$69</c:f>
              <c:strCache>
                <c:ptCount val="1"/>
                <c:pt idx="0">
                  <c:v>before</c:v>
                </c:pt>
              </c:strCache>
            </c:strRef>
          </c:tx>
          <c:spPr>
            <a:solidFill>
              <a:srgbClr val="555826">
                <a:alpha val="80000"/>
              </a:srgbClr>
            </a:solidFill>
            <a:ln w="12700">
              <a:noFill/>
            </a:ln>
          </c:spPr>
          <c:invertIfNegative val="0"/>
          <c:cat>
            <c:numRef>
              <c:f>'4 Insert data'!$CA$70:$CA$76</c:f>
              <c:numCache>
                <c:formatCode>@</c:formatCode>
                <c:ptCount val="7"/>
                <c:pt idx="0">
                  <c:v>0</c:v>
                </c:pt>
                <c:pt idx="1">
                  <c:v>0</c:v>
                </c:pt>
                <c:pt idx="2">
                  <c:v>0</c:v>
                </c:pt>
                <c:pt idx="3">
                  <c:v>0</c:v>
                </c:pt>
                <c:pt idx="4">
                  <c:v>0</c:v>
                </c:pt>
                <c:pt idx="5">
                  <c:v>0</c:v>
                </c:pt>
                <c:pt idx="6">
                  <c:v>0</c:v>
                </c:pt>
              </c:numCache>
            </c:numRef>
          </c:cat>
          <c:val>
            <c:numRef>
              <c:f>'4 Insert data'!$CB$70:$CB$76</c:f>
              <c:numCache>
                <c:formatCode>0%</c:formatCode>
                <c:ptCount val="7"/>
                <c:pt idx="0">
                  <c:v>0</c:v>
                </c:pt>
                <c:pt idx="1">
                  <c:v>0</c:v>
                </c:pt>
                <c:pt idx="2">
                  <c:v>0</c:v>
                </c:pt>
                <c:pt idx="3">
                  <c:v>0</c:v>
                </c:pt>
                <c:pt idx="4">
                  <c:v>0</c:v>
                </c:pt>
                <c:pt idx="5">
                  <c:v>0</c:v>
                </c:pt>
                <c:pt idx="6">
                  <c:v>0</c:v>
                </c:pt>
              </c:numCache>
            </c:numRef>
          </c:val>
        </c:ser>
        <c:ser>
          <c:idx val="1"/>
          <c:order val="1"/>
          <c:tx>
            <c:strRef>
              <c:f>'4 Insert data'!$CC$69</c:f>
              <c:strCache>
                <c:ptCount val="1"/>
                <c:pt idx="0">
                  <c:v>at end</c:v>
                </c:pt>
              </c:strCache>
            </c:strRef>
          </c:tx>
          <c:spPr>
            <a:solidFill>
              <a:srgbClr val="FFCA05">
                <a:alpha val="80000"/>
              </a:srgbClr>
            </a:solidFill>
            <a:ln w="12700">
              <a:noFill/>
            </a:ln>
          </c:spPr>
          <c:invertIfNegative val="0"/>
          <c:cat>
            <c:numRef>
              <c:f>'4 Insert data'!$CA$70:$CA$76</c:f>
              <c:numCache>
                <c:formatCode>@</c:formatCode>
                <c:ptCount val="7"/>
                <c:pt idx="0">
                  <c:v>0</c:v>
                </c:pt>
                <c:pt idx="1">
                  <c:v>0</c:v>
                </c:pt>
                <c:pt idx="2">
                  <c:v>0</c:v>
                </c:pt>
                <c:pt idx="3">
                  <c:v>0</c:v>
                </c:pt>
                <c:pt idx="4">
                  <c:v>0</c:v>
                </c:pt>
                <c:pt idx="5">
                  <c:v>0</c:v>
                </c:pt>
                <c:pt idx="6">
                  <c:v>0</c:v>
                </c:pt>
              </c:numCache>
            </c:numRef>
          </c:cat>
          <c:val>
            <c:numRef>
              <c:f>'4 Insert data'!$CC$70:$CC$76</c:f>
              <c:numCache>
                <c:formatCode>0%</c:formatCode>
                <c:ptCount val="7"/>
                <c:pt idx="0">
                  <c:v>0</c:v>
                </c:pt>
                <c:pt idx="1">
                  <c:v>0</c:v>
                </c:pt>
                <c:pt idx="2">
                  <c:v>0</c:v>
                </c:pt>
                <c:pt idx="3">
                  <c:v>0</c:v>
                </c:pt>
                <c:pt idx="4">
                  <c:v>0</c:v>
                </c:pt>
                <c:pt idx="5">
                  <c:v>0</c:v>
                </c:pt>
                <c:pt idx="6">
                  <c:v>0</c:v>
                </c:pt>
              </c:numCache>
            </c:numRef>
          </c:val>
        </c:ser>
        <c:ser>
          <c:idx val="2"/>
          <c:order val="2"/>
          <c:tx>
            <c:strRef>
              <c:f>'4 Insert data'!$CD$69</c:f>
              <c:strCache>
                <c:ptCount val="1"/>
                <c:pt idx="0">
                  <c:v>later</c:v>
                </c:pt>
              </c:strCache>
            </c:strRef>
          </c:tx>
          <c:invertIfNegative val="0"/>
          <c:cat>
            <c:numRef>
              <c:f>'4 Insert data'!$CA$70:$CA$76</c:f>
              <c:numCache>
                <c:formatCode>@</c:formatCode>
                <c:ptCount val="7"/>
                <c:pt idx="0">
                  <c:v>0</c:v>
                </c:pt>
                <c:pt idx="1">
                  <c:v>0</c:v>
                </c:pt>
                <c:pt idx="2">
                  <c:v>0</c:v>
                </c:pt>
                <c:pt idx="3">
                  <c:v>0</c:v>
                </c:pt>
                <c:pt idx="4">
                  <c:v>0</c:v>
                </c:pt>
                <c:pt idx="5">
                  <c:v>0</c:v>
                </c:pt>
                <c:pt idx="6">
                  <c:v>0</c:v>
                </c:pt>
              </c:numCache>
            </c:numRef>
          </c:cat>
          <c:val>
            <c:numRef>
              <c:f>'4 Insert data'!$CD$70:$CD$76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04852224"/>
        <c:axId val="204858112"/>
      </c:barChart>
      <c:catAx>
        <c:axId val="204852224"/>
        <c:scaling>
          <c:orientation val="minMax"/>
        </c:scaling>
        <c:delete val="0"/>
        <c:axPos val="b"/>
        <c:numFmt formatCode="@"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204858112"/>
        <c:crosses val="autoZero"/>
        <c:auto val="1"/>
        <c:lblAlgn val="ctr"/>
        <c:lblOffset val="100"/>
        <c:tickLblSkip val="1"/>
        <c:tickMarkSkip val="1"/>
        <c:noMultiLvlLbl val="0"/>
      </c:catAx>
      <c:valAx>
        <c:axId val="204858112"/>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4852224"/>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1"/>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1"/>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900" baseline="0"/>
                </a:pPr>
                <a:endParaRPr lang="en-US"/>
              </a:p>
            </c:txPr>
            <c:dLblPos val="outEnd"/>
            <c:showLegendKey val="0"/>
            <c:showVal val="1"/>
            <c:showCatName val="0"/>
            <c:showSerName val="0"/>
            <c:showPercent val="0"/>
            <c:showBubbleSize val="0"/>
            <c:showLeaderLines val="1"/>
          </c:dLbls>
          <c:cat>
            <c:numRef>
              <c:f>'4 Insert data'!$CA$70:$CA$76</c:f>
              <c:numCache>
                <c:formatCode>@</c:formatCode>
                <c:ptCount val="7"/>
                <c:pt idx="0">
                  <c:v>0</c:v>
                </c:pt>
                <c:pt idx="1">
                  <c:v>0</c:v>
                </c:pt>
                <c:pt idx="2">
                  <c:v>0</c:v>
                </c:pt>
                <c:pt idx="3">
                  <c:v>0</c:v>
                </c:pt>
                <c:pt idx="4">
                  <c:v>0</c:v>
                </c:pt>
                <c:pt idx="5">
                  <c:v>0</c:v>
                </c:pt>
                <c:pt idx="6">
                  <c:v>0</c:v>
                </c:pt>
              </c:numCache>
            </c:numRef>
          </c:cat>
          <c:val>
            <c:numRef>
              <c:f>'4 Insert data'!$CB$70:$CB$76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22706285801867"/>
          <c:y val="7.8276314598606206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data'!$CA$70:$CA$76</c:f>
              <c:numCache>
                <c:formatCode>@</c:formatCode>
                <c:ptCount val="7"/>
                <c:pt idx="0">
                  <c:v>0</c:v>
                </c:pt>
                <c:pt idx="1">
                  <c:v>0</c:v>
                </c:pt>
                <c:pt idx="2">
                  <c:v>0</c:v>
                </c:pt>
                <c:pt idx="3">
                  <c:v>0</c:v>
                </c:pt>
                <c:pt idx="4">
                  <c:v>0</c:v>
                </c:pt>
                <c:pt idx="5">
                  <c:v>0</c:v>
                </c:pt>
                <c:pt idx="6">
                  <c:v>0</c:v>
                </c:pt>
              </c:numCache>
            </c:numRef>
          </c:cat>
          <c:val>
            <c:numRef>
              <c:f>'4 Insert data'!$CC$70:$CC$76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numRef>
              <c:f>'4 Insert data'!$CA$70:$CA$76</c:f>
              <c:numCache>
                <c:formatCode>@</c:formatCode>
                <c:ptCount val="7"/>
                <c:pt idx="0">
                  <c:v>0</c:v>
                </c:pt>
                <c:pt idx="1">
                  <c:v>0</c:v>
                </c:pt>
                <c:pt idx="2">
                  <c:v>0</c:v>
                </c:pt>
                <c:pt idx="3">
                  <c:v>0</c:v>
                </c:pt>
                <c:pt idx="4">
                  <c:v>0</c:v>
                </c:pt>
                <c:pt idx="5">
                  <c:v>0</c:v>
                </c:pt>
                <c:pt idx="6">
                  <c:v>0</c:v>
                </c:pt>
              </c:numCache>
            </c:numRef>
          </c:cat>
          <c:val>
            <c:numRef>
              <c:f>'4 Insert data'!$CD$70:$CD$76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7735866020698"/>
          <c:y val="7.8276152980877395E-2"/>
          <c:w val="0.5238046331165126"/>
          <c:h val="0.59161862579677538"/>
        </c:manualLayout>
      </c:layout>
      <c:pieChart>
        <c:varyColors val="1"/>
        <c:ser>
          <c:idx val="0"/>
          <c:order val="0"/>
          <c:dPt>
            <c:idx val="0"/>
            <c:bubble3D val="0"/>
            <c:spPr>
              <a:solidFill>
                <a:srgbClr val="FFCC00"/>
              </a:solidFill>
            </c:spPr>
          </c:dPt>
          <c:dPt>
            <c:idx val="1"/>
            <c:bubble3D val="0"/>
            <c:spPr>
              <a:solidFill>
                <a:srgbClr val="FF9933"/>
              </a:solidFill>
            </c:spPr>
          </c:dPt>
          <c:dPt>
            <c:idx val="2"/>
            <c:bubble3D val="0"/>
            <c:spPr>
              <a:solidFill>
                <a:srgbClr val="CC6600"/>
              </a:solidFill>
            </c:spPr>
          </c:dPt>
          <c:dPt>
            <c:idx val="3"/>
            <c:bubble3D val="0"/>
            <c:spPr>
              <a:solidFill>
                <a:srgbClr val="CC9900"/>
              </a:solidFill>
            </c:spPr>
          </c:dPt>
          <c:dPt>
            <c:idx val="4"/>
            <c:bubble3D val="0"/>
            <c:spPr>
              <a:solidFill>
                <a:srgbClr val="FFFF00"/>
              </a:solidFill>
            </c:spPr>
          </c:dPt>
          <c:dPt>
            <c:idx val="5"/>
            <c:bubble3D val="0"/>
            <c:spPr>
              <a:solidFill>
                <a:srgbClr val="548248"/>
              </a:solidFill>
            </c:spPr>
          </c:dPt>
          <c:dPt>
            <c:idx val="6"/>
            <c:bubble3D val="0"/>
            <c:spPr>
              <a:solidFill>
                <a:srgbClr val="99CC00"/>
              </a:solidFill>
            </c:spPr>
          </c:dPt>
          <c:dLbls>
            <c:txPr>
              <a:bodyPr/>
              <a:lstStyle/>
              <a:p>
                <a:pPr>
                  <a:defRPr sz="1000"/>
                </a:pPr>
                <a:endParaRPr lang="en-US"/>
              </a:p>
            </c:txPr>
            <c:dLblPos val="outEnd"/>
            <c:showLegendKey val="0"/>
            <c:showVal val="1"/>
            <c:showCatName val="0"/>
            <c:showSerName val="0"/>
            <c:showPercent val="0"/>
            <c:showBubbleSize val="0"/>
            <c:showLeaderLines val="1"/>
          </c:dLbls>
          <c:cat>
            <c:strRef>
              <c:f>'4 Insert data'!$G$70:$G$76</c:f>
              <c:strCache>
                <c:ptCount val="7"/>
                <c:pt idx="0">
                  <c:v>0</c:v>
                </c:pt>
                <c:pt idx="1">
                  <c:v>1</c:v>
                </c:pt>
                <c:pt idx="2">
                  <c:v>2</c:v>
                </c:pt>
                <c:pt idx="3">
                  <c:v>3</c:v>
                </c:pt>
                <c:pt idx="4">
                  <c:v>4</c:v>
                </c:pt>
                <c:pt idx="5">
                  <c:v>5</c:v>
                </c:pt>
                <c:pt idx="6">
                  <c:v>6</c:v>
                </c:pt>
              </c:strCache>
            </c:strRef>
          </c:cat>
          <c:val>
            <c:numRef>
              <c:f>'4 Insert data'!$J$70:$J$76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18561513802868"/>
          <c:y val="7.3315835520559924E-2"/>
          <c:w val="0.53258812016086921"/>
          <c:h val="0.60153926071741037"/>
        </c:manualLayout>
      </c:layout>
      <c:pieChart>
        <c:varyColors val="1"/>
        <c:ser>
          <c:idx val="0"/>
          <c:order val="0"/>
          <c:cat>
            <c:numRef>
              <c:f>'4 Insert data'!$S$70:$S$76</c:f>
              <c:numCache>
                <c:formatCode>General</c:formatCode>
                <c:ptCount val="7"/>
                <c:pt idx="0">
                  <c:v>0</c:v>
                </c:pt>
                <c:pt idx="1">
                  <c:v>0</c:v>
                </c:pt>
                <c:pt idx="2">
                  <c:v>0</c:v>
                </c:pt>
                <c:pt idx="3">
                  <c:v>0</c:v>
                </c:pt>
                <c:pt idx="4">
                  <c:v>0</c:v>
                </c:pt>
                <c:pt idx="5">
                  <c:v>0</c:v>
                </c:pt>
                <c:pt idx="6">
                  <c:v>0</c:v>
                </c:pt>
              </c:numCache>
            </c:numRef>
          </c:cat>
          <c:val>
            <c:numRef>
              <c:f>'4 Insert data'!$T$70:$T$76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solidFill>
          <a:srgbClr val="FFFFFF"/>
        </a:solidFill>
        <a:ln w="12700">
          <a:solidFill>
            <a:srgbClr val="FFFFFF"/>
          </a:solidFill>
          <a:prstDash val="solid"/>
        </a:ln>
      </c:spPr>
    </c:plotArea>
    <c:legend>
      <c:legendPos val="b"/>
      <c:overlay val="0"/>
      <c:spPr>
        <a:noFill/>
        <a:ln w="25400">
          <a:noFill/>
        </a:ln>
      </c:spPr>
      <c:txPr>
        <a:bodyPr/>
        <a:lstStyle/>
        <a:p>
          <a:pPr rtl="0">
            <a:defRPr sz="900"/>
          </a:pPr>
          <a:endParaRPr lang="en-US"/>
        </a:p>
      </c:txPr>
    </c:legend>
    <c:plotVisOnly val="1"/>
    <c:dispBlanksAs val="zero"/>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4023043388992"/>
          <c:y val="0.11686050711550965"/>
          <c:w val="0.76858621138493577"/>
          <c:h val="0.61635483637939747"/>
        </c:manualLayout>
      </c:layout>
      <c:barChart>
        <c:barDir val="col"/>
        <c:grouping val="clustered"/>
        <c:varyColors val="0"/>
        <c:ser>
          <c:idx val="0"/>
          <c:order val="0"/>
          <c:tx>
            <c:strRef>
              <c:f>'4 Insert data'!$L$69</c:f>
              <c:strCache>
                <c:ptCount val="1"/>
                <c:pt idx="0">
                  <c:v>before</c:v>
                </c:pt>
              </c:strCache>
            </c:strRef>
          </c:tx>
          <c:spPr>
            <a:solidFill>
              <a:srgbClr val="555826">
                <a:alpha val="80000"/>
              </a:srgbClr>
            </a:solidFill>
            <a:ln w="12700">
              <a:noFill/>
            </a:ln>
          </c:spPr>
          <c:invertIfNegative val="0"/>
          <c:cat>
            <c:strRef>
              <c:f>'4 Insert data'!$K$70:$K$76</c:f>
              <c:strCache>
                <c:ptCount val="7"/>
                <c:pt idx="0">
                  <c:v>Yes</c:v>
                </c:pt>
                <c:pt idx="1">
                  <c:v>No</c:v>
                </c:pt>
                <c:pt idx="2">
                  <c:v>0</c:v>
                </c:pt>
                <c:pt idx="3">
                  <c:v>0</c:v>
                </c:pt>
                <c:pt idx="4">
                  <c:v>0</c:v>
                </c:pt>
                <c:pt idx="5">
                  <c:v>0</c:v>
                </c:pt>
                <c:pt idx="6">
                  <c:v>0</c:v>
                </c:pt>
              </c:strCache>
            </c:strRef>
          </c:cat>
          <c:val>
            <c:numRef>
              <c:f>'4 Insert data'!$L$70:$L$76</c:f>
              <c:numCache>
                <c:formatCode>0%</c:formatCode>
                <c:ptCount val="7"/>
                <c:pt idx="0">
                  <c:v>0</c:v>
                </c:pt>
                <c:pt idx="1">
                  <c:v>0</c:v>
                </c:pt>
                <c:pt idx="2">
                  <c:v>0</c:v>
                </c:pt>
                <c:pt idx="3">
                  <c:v>0</c:v>
                </c:pt>
                <c:pt idx="4">
                  <c:v>0</c:v>
                </c:pt>
                <c:pt idx="5">
                  <c:v>0</c:v>
                </c:pt>
                <c:pt idx="6">
                  <c:v>0</c:v>
                </c:pt>
              </c:numCache>
            </c:numRef>
          </c:val>
        </c:ser>
        <c:ser>
          <c:idx val="1"/>
          <c:order val="1"/>
          <c:tx>
            <c:strRef>
              <c:f>'4 Insert data'!$M$69</c:f>
              <c:strCache>
                <c:ptCount val="1"/>
                <c:pt idx="0">
                  <c:v>at end</c:v>
                </c:pt>
              </c:strCache>
            </c:strRef>
          </c:tx>
          <c:spPr>
            <a:solidFill>
              <a:srgbClr val="FFCA05">
                <a:alpha val="80000"/>
              </a:srgbClr>
            </a:solidFill>
            <a:ln w="12700">
              <a:noFill/>
            </a:ln>
          </c:spPr>
          <c:invertIfNegative val="0"/>
          <c:cat>
            <c:strRef>
              <c:f>'4 Insert data'!$K$70:$K$76</c:f>
              <c:strCache>
                <c:ptCount val="7"/>
                <c:pt idx="0">
                  <c:v>Yes</c:v>
                </c:pt>
                <c:pt idx="1">
                  <c:v>No</c:v>
                </c:pt>
                <c:pt idx="2">
                  <c:v>0</c:v>
                </c:pt>
                <c:pt idx="3">
                  <c:v>0</c:v>
                </c:pt>
                <c:pt idx="4">
                  <c:v>0</c:v>
                </c:pt>
                <c:pt idx="5">
                  <c:v>0</c:v>
                </c:pt>
                <c:pt idx="6">
                  <c:v>0</c:v>
                </c:pt>
              </c:strCache>
            </c:strRef>
          </c:cat>
          <c:val>
            <c:numRef>
              <c:f>'4 Insert data'!$M$70:$M$76</c:f>
              <c:numCache>
                <c:formatCode>0%</c:formatCode>
                <c:ptCount val="7"/>
                <c:pt idx="0">
                  <c:v>0</c:v>
                </c:pt>
                <c:pt idx="1">
                  <c:v>0</c:v>
                </c:pt>
                <c:pt idx="2">
                  <c:v>0</c:v>
                </c:pt>
                <c:pt idx="3">
                  <c:v>0</c:v>
                </c:pt>
                <c:pt idx="4">
                  <c:v>0</c:v>
                </c:pt>
                <c:pt idx="5">
                  <c:v>0</c:v>
                </c:pt>
                <c:pt idx="6">
                  <c:v>0</c:v>
                </c:pt>
              </c:numCache>
            </c:numRef>
          </c:val>
        </c:ser>
        <c:ser>
          <c:idx val="2"/>
          <c:order val="2"/>
          <c:tx>
            <c:strRef>
              <c:f>'4 Insert data'!$N$69</c:f>
              <c:strCache>
                <c:ptCount val="1"/>
                <c:pt idx="0">
                  <c:v>later</c:v>
                </c:pt>
              </c:strCache>
            </c:strRef>
          </c:tx>
          <c:invertIfNegative val="0"/>
          <c:cat>
            <c:strRef>
              <c:f>'4 Insert data'!$K$70:$K$76</c:f>
              <c:strCache>
                <c:ptCount val="7"/>
                <c:pt idx="0">
                  <c:v>Yes</c:v>
                </c:pt>
                <c:pt idx="1">
                  <c:v>No</c:v>
                </c:pt>
                <c:pt idx="2">
                  <c:v>0</c:v>
                </c:pt>
                <c:pt idx="3">
                  <c:v>0</c:v>
                </c:pt>
                <c:pt idx="4">
                  <c:v>0</c:v>
                </c:pt>
                <c:pt idx="5">
                  <c:v>0</c:v>
                </c:pt>
                <c:pt idx="6">
                  <c:v>0</c:v>
                </c:pt>
              </c:strCache>
            </c:strRef>
          </c:cat>
          <c:val>
            <c:numRef>
              <c:f>'4 Insert data'!$N$70:$N$76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4833280"/>
        <c:axId val="114834816"/>
      </c:barChart>
      <c:catAx>
        <c:axId val="114833280"/>
        <c:scaling>
          <c:orientation val="minMax"/>
        </c:scaling>
        <c:delete val="0"/>
        <c:axPos val="b"/>
        <c:numFmt formatCode="General" sourceLinked="1"/>
        <c:majorTickMark val="out"/>
        <c:minorTickMark val="none"/>
        <c:tickLblPos val="nextTo"/>
        <c:spPr>
          <a:ln w="3175">
            <a:solidFill>
              <a:srgbClr val="BFCD37"/>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114834816"/>
        <c:crosses val="autoZero"/>
        <c:auto val="1"/>
        <c:lblAlgn val="ctr"/>
        <c:lblOffset val="100"/>
        <c:tickLblSkip val="1"/>
        <c:tickMarkSkip val="1"/>
        <c:noMultiLvlLbl val="0"/>
      </c:catAx>
      <c:valAx>
        <c:axId val="114834816"/>
        <c:scaling>
          <c:orientation val="minMax"/>
        </c:scaling>
        <c:delete val="0"/>
        <c:axPos val="l"/>
        <c:majorGridlines>
          <c:spPr>
            <a:ln w="3175">
              <a:solidFill>
                <a:srgbClr val="BFCD37"/>
              </a:solidFill>
              <a:prstDash val="lgDashDot"/>
            </a:ln>
          </c:spPr>
        </c:majorGridlines>
        <c:numFmt formatCode="0%" sourceLinked="1"/>
        <c:majorTickMark val="out"/>
        <c:minorTickMark val="none"/>
        <c:tickLblPos val="nextTo"/>
        <c:spPr>
          <a:ln w="3175">
            <a:solidFill>
              <a:srgbClr val="BFCD37"/>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833280"/>
        <c:crosses val="autoZero"/>
        <c:crossBetween val="between"/>
      </c:valAx>
      <c:spPr>
        <a:solidFill>
          <a:srgbClr val="FFFFFF"/>
        </a:solidFill>
        <a:ln w="12700">
          <a:solidFill>
            <a:srgbClr val="FFFFFF"/>
          </a:solidFill>
          <a:prstDash val="solid"/>
        </a:ln>
      </c:spPr>
    </c:plotArea>
    <c:legend>
      <c:legendPos val="t"/>
      <c:overlay val="0"/>
      <c:spPr>
        <a:noFill/>
        <a:ln w="25400">
          <a:noFill/>
        </a:ln>
      </c:spPr>
      <c:txPr>
        <a:bodyPr/>
        <a:lstStyle/>
        <a:p>
          <a:pPr>
            <a:defRPr sz="900"/>
          </a:pPr>
          <a:endParaRPr lang="en-US"/>
        </a:p>
      </c:txPr>
    </c:legend>
    <c:plotVisOnly val="0"/>
    <c:dispBlanksAs val="gap"/>
    <c:showDLblsOverMax val="0"/>
  </c:chart>
  <c:spPr>
    <a:solidFill>
      <a:srgbClr val="FFFFFF"/>
    </a:solidFill>
    <a:ln w="12700">
      <a:solidFill>
        <a:srgbClr val="BFCD37"/>
      </a:solidFill>
    </a:ln>
  </c:spPr>
  <c:txPr>
    <a:bodyPr/>
    <a:lstStyle/>
    <a:p>
      <a:pPr>
        <a:defRPr sz="575" b="0" i="0" u="none" strike="noStrike" baseline="0">
          <a:solidFill>
            <a:srgbClr val="000000"/>
          </a:solidFill>
          <a:latin typeface="Arial"/>
          <a:ea typeface="Arial"/>
          <a:cs typeface="Arial"/>
        </a:defRPr>
      </a:pPr>
      <a:endParaRPr lang="en-US"/>
    </a:p>
  </c:txPr>
  <c:printSettings>
    <c:headerFooter/>
    <c:pageMargins b="1" l="0.75" r="0.75" t="1" header="0.5" footer="0.5"/>
    <c:pageSetup/>
  </c:printSettings>
</c:chartSpace>
</file>

<file path=xl/ctrlProps/ctrlProp1.xml><?xml version="1.0" encoding="utf-8"?>
<formControlPr xmlns="http://schemas.microsoft.com/office/spreadsheetml/2009/9/main" objectType="CheckBox" checked="Checked" fmlaLink="F38" noThreeD="1"/>
</file>

<file path=xl/ctrlProps/ctrlProp10.xml><?xml version="1.0" encoding="utf-8"?>
<formControlPr xmlns="http://schemas.microsoft.com/office/spreadsheetml/2009/9/main" objectType="CheckBox" checked="Checked" fmlaLink="$F$62" lockText="1" noThreeD="1"/>
</file>

<file path=xl/ctrlProps/ctrlProp11.xml><?xml version="1.0" encoding="utf-8"?>
<formControlPr xmlns="http://schemas.microsoft.com/office/spreadsheetml/2009/9/main" objectType="CheckBox" checked="Checked" fmlaLink="$F$63" lockText="1" noThreeD="1"/>
</file>

<file path=xl/ctrlProps/ctrlProp12.xml><?xml version="1.0" encoding="utf-8"?>
<formControlPr xmlns="http://schemas.microsoft.com/office/spreadsheetml/2009/9/main" objectType="CheckBox" checked="Checked" fmlaLink="$F$64" lockText="1" noThreeD="1"/>
</file>

<file path=xl/ctrlProps/ctrlProp13.xml><?xml version="1.0" encoding="utf-8"?>
<formControlPr xmlns="http://schemas.microsoft.com/office/spreadsheetml/2009/9/main" objectType="CheckBox" checked="Checked" fmlaLink="$F$70" lockText="1" noThreeD="1"/>
</file>

<file path=xl/ctrlProps/ctrlProp14.xml><?xml version="1.0" encoding="utf-8"?>
<formControlPr xmlns="http://schemas.microsoft.com/office/spreadsheetml/2009/9/main" objectType="CheckBox" checked="Checked" fmlaLink="$F$71" lockText="1" noThreeD="1"/>
</file>

<file path=xl/ctrlProps/ctrlProp15.xml><?xml version="1.0" encoding="utf-8"?>
<formControlPr xmlns="http://schemas.microsoft.com/office/spreadsheetml/2009/9/main" objectType="CheckBox" checked="Checked" fmlaLink="$F$72" lockText="1" noThreeD="1"/>
</file>

<file path=xl/ctrlProps/ctrlProp16.xml><?xml version="1.0" encoding="utf-8"?>
<formControlPr xmlns="http://schemas.microsoft.com/office/spreadsheetml/2009/9/main" objectType="CheckBox" checked="Checked" fmlaLink="$F$78" lockText="1" noThreeD="1"/>
</file>

<file path=xl/ctrlProps/ctrlProp17.xml><?xml version="1.0" encoding="utf-8"?>
<formControlPr xmlns="http://schemas.microsoft.com/office/spreadsheetml/2009/9/main" objectType="CheckBox" checked="Checked" fmlaLink="$F$79" lockText="1" noThreeD="1"/>
</file>

<file path=xl/ctrlProps/ctrlProp18.xml><?xml version="1.0" encoding="utf-8"?>
<formControlPr xmlns="http://schemas.microsoft.com/office/spreadsheetml/2009/9/main" objectType="CheckBox" checked="Checked" fmlaLink="$F$80" lockText="1" noThreeD="1"/>
</file>

<file path=xl/ctrlProps/ctrlProp19.xml><?xml version="1.0" encoding="utf-8"?>
<formControlPr xmlns="http://schemas.microsoft.com/office/spreadsheetml/2009/9/main" objectType="CheckBox" checked="Checked" fmlaLink="$F$86" lockText="1" noThreeD="1"/>
</file>

<file path=xl/ctrlProps/ctrlProp2.xml><?xml version="1.0" encoding="utf-8"?>
<formControlPr xmlns="http://schemas.microsoft.com/office/spreadsheetml/2009/9/main" objectType="CheckBox" checked="Checked" fmlaLink="F39" lockText="1" noThreeD="1"/>
</file>

<file path=xl/ctrlProps/ctrlProp20.xml><?xml version="1.0" encoding="utf-8"?>
<formControlPr xmlns="http://schemas.microsoft.com/office/spreadsheetml/2009/9/main" objectType="CheckBox" checked="Checked" fmlaLink="$F$87" lockText="1" noThreeD="1"/>
</file>

<file path=xl/ctrlProps/ctrlProp21.xml><?xml version="1.0" encoding="utf-8"?>
<formControlPr xmlns="http://schemas.microsoft.com/office/spreadsheetml/2009/9/main" objectType="CheckBox" checked="Checked" fmlaLink="$F$88" lockText="1" noThreeD="1"/>
</file>

<file path=xl/ctrlProps/ctrlProp22.xml><?xml version="1.0" encoding="utf-8"?>
<formControlPr xmlns="http://schemas.microsoft.com/office/spreadsheetml/2009/9/main" objectType="CheckBox" checked="Checked" fmlaLink="$F$94" lockText="1" noThreeD="1"/>
</file>

<file path=xl/ctrlProps/ctrlProp23.xml><?xml version="1.0" encoding="utf-8"?>
<formControlPr xmlns="http://schemas.microsoft.com/office/spreadsheetml/2009/9/main" objectType="CheckBox" checked="Checked" fmlaLink="$F$95" lockText="1" noThreeD="1"/>
</file>

<file path=xl/ctrlProps/ctrlProp24.xml><?xml version="1.0" encoding="utf-8"?>
<formControlPr xmlns="http://schemas.microsoft.com/office/spreadsheetml/2009/9/main" objectType="CheckBox" checked="Checked" fmlaLink="$F$96" lockText="1" noThreeD="1"/>
</file>

<file path=xl/ctrlProps/ctrlProp25.xml><?xml version="1.0" encoding="utf-8"?>
<formControlPr xmlns="http://schemas.microsoft.com/office/spreadsheetml/2009/9/main" objectType="CheckBox" checked="Checked" fmlaLink="$F$102" lockText="1" noThreeD="1"/>
</file>

<file path=xl/ctrlProps/ctrlProp26.xml><?xml version="1.0" encoding="utf-8"?>
<formControlPr xmlns="http://schemas.microsoft.com/office/spreadsheetml/2009/9/main" objectType="CheckBox" checked="Checked" fmlaLink="$F$103" lockText="1" noThreeD="1"/>
</file>

<file path=xl/ctrlProps/ctrlProp27.xml><?xml version="1.0" encoding="utf-8"?>
<formControlPr xmlns="http://schemas.microsoft.com/office/spreadsheetml/2009/9/main" objectType="CheckBox" checked="Checked" fmlaLink="$F$104" lockText="1" noThreeD="1"/>
</file>

<file path=xl/ctrlProps/ctrlProp28.xml><?xml version="1.0" encoding="utf-8"?>
<formControlPr xmlns="http://schemas.microsoft.com/office/spreadsheetml/2009/9/main" objectType="CheckBox" checked="Checked" fmlaLink="$F$110" lockText="1" noThreeD="1"/>
</file>

<file path=xl/ctrlProps/ctrlProp29.xml><?xml version="1.0" encoding="utf-8"?>
<formControlPr xmlns="http://schemas.microsoft.com/office/spreadsheetml/2009/9/main" objectType="CheckBox" checked="Checked" fmlaLink="$F$111" lockText="1" noThreeD="1"/>
</file>

<file path=xl/ctrlProps/ctrlProp3.xml><?xml version="1.0" encoding="utf-8"?>
<formControlPr xmlns="http://schemas.microsoft.com/office/spreadsheetml/2009/9/main" objectType="CheckBox" checked="Checked" fmlaLink="F40" lockText="1" noThreeD="1"/>
</file>

<file path=xl/ctrlProps/ctrlProp30.xml><?xml version="1.0" encoding="utf-8"?>
<formControlPr xmlns="http://schemas.microsoft.com/office/spreadsheetml/2009/9/main" objectType="CheckBox" checked="Checked" fmlaLink="$F$112" lockText="1" noThreeD="1"/>
</file>

<file path=xl/ctrlProps/ctrlProp31.xml><?xml version="1.0" encoding="utf-8"?>
<formControlPr xmlns="http://schemas.microsoft.com/office/spreadsheetml/2009/9/main" objectType="CheckBox" checked="Checked" fmlaLink="$F$118" lockText="1" noThreeD="1"/>
</file>

<file path=xl/ctrlProps/ctrlProp32.xml><?xml version="1.0" encoding="utf-8"?>
<formControlPr xmlns="http://schemas.microsoft.com/office/spreadsheetml/2009/9/main" objectType="CheckBox" checked="Checked" fmlaLink="$F$119" lockText="1" noThreeD="1"/>
</file>

<file path=xl/ctrlProps/ctrlProp33.xml><?xml version="1.0" encoding="utf-8"?>
<formControlPr xmlns="http://schemas.microsoft.com/office/spreadsheetml/2009/9/main" objectType="CheckBox" checked="Checked" fmlaLink="$F$120" lockText="1" noThreeD="1"/>
</file>

<file path=xl/ctrlProps/ctrlProp34.xml><?xml version="1.0" encoding="utf-8"?>
<formControlPr xmlns="http://schemas.microsoft.com/office/spreadsheetml/2009/9/main" objectType="CheckBox" checked="Checked" fmlaLink="$F$126" lockText="1" noThreeD="1"/>
</file>

<file path=xl/ctrlProps/ctrlProp35.xml><?xml version="1.0" encoding="utf-8"?>
<formControlPr xmlns="http://schemas.microsoft.com/office/spreadsheetml/2009/9/main" objectType="CheckBox" checked="Checked" fmlaLink="$F$127" lockText="1" noThreeD="1"/>
</file>

<file path=xl/ctrlProps/ctrlProp36.xml><?xml version="1.0" encoding="utf-8"?>
<formControlPr xmlns="http://schemas.microsoft.com/office/spreadsheetml/2009/9/main" objectType="CheckBox" checked="Checked" fmlaLink="$F$128" lockText="1" noThreeD="1"/>
</file>

<file path=xl/ctrlProps/ctrlProp37.xml><?xml version="1.0" encoding="utf-8"?>
<formControlPr xmlns="http://schemas.microsoft.com/office/spreadsheetml/2009/9/main" objectType="CheckBox" checked="Checked" fmlaLink="$F$134" lockText="1" noThreeD="1"/>
</file>

<file path=xl/ctrlProps/ctrlProp38.xml><?xml version="1.0" encoding="utf-8"?>
<formControlPr xmlns="http://schemas.microsoft.com/office/spreadsheetml/2009/9/main" objectType="CheckBox" checked="Checked" fmlaLink="$F$135" lockText="1" noThreeD="1"/>
</file>

<file path=xl/ctrlProps/ctrlProp39.xml><?xml version="1.0" encoding="utf-8"?>
<formControlPr xmlns="http://schemas.microsoft.com/office/spreadsheetml/2009/9/main" objectType="CheckBox" checked="Checked" fmlaLink="$F$136" lockText="1" noThreeD="1"/>
</file>

<file path=xl/ctrlProps/ctrlProp4.xml><?xml version="1.0" encoding="utf-8"?>
<formControlPr xmlns="http://schemas.microsoft.com/office/spreadsheetml/2009/9/main" objectType="CheckBox" checked="Checked" fmlaLink="$F$46" lockText="1" noThreeD="1"/>
</file>

<file path=xl/ctrlProps/ctrlProp40.xml><?xml version="1.0" encoding="utf-8"?>
<formControlPr xmlns="http://schemas.microsoft.com/office/spreadsheetml/2009/9/main" objectType="CheckBox" checked="Checked" fmlaLink="$F$142" lockText="1" noThreeD="1"/>
</file>

<file path=xl/ctrlProps/ctrlProp41.xml><?xml version="1.0" encoding="utf-8"?>
<formControlPr xmlns="http://schemas.microsoft.com/office/spreadsheetml/2009/9/main" objectType="CheckBox" checked="Checked" fmlaLink="$F$143" lockText="1" noThreeD="1"/>
</file>

<file path=xl/ctrlProps/ctrlProp42.xml><?xml version="1.0" encoding="utf-8"?>
<formControlPr xmlns="http://schemas.microsoft.com/office/spreadsheetml/2009/9/main" objectType="CheckBox" checked="Checked" fmlaLink="$F$144" lockText="1" noThreeD="1"/>
</file>

<file path=xl/ctrlProps/ctrlProp43.xml><?xml version="1.0" encoding="utf-8"?>
<formControlPr xmlns="http://schemas.microsoft.com/office/spreadsheetml/2009/9/main" objectType="CheckBox" checked="Checked" fmlaLink="$F$150" lockText="1" noThreeD="1"/>
</file>

<file path=xl/ctrlProps/ctrlProp44.xml><?xml version="1.0" encoding="utf-8"?>
<formControlPr xmlns="http://schemas.microsoft.com/office/spreadsheetml/2009/9/main" objectType="CheckBox" checked="Checked" fmlaLink="$F$151" lockText="1" noThreeD="1"/>
</file>

<file path=xl/ctrlProps/ctrlProp45.xml><?xml version="1.0" encoding="utf-8"?>
<formControlPr xmlns="http://schemas.microsoft.com/office/spreadsheetml/2009/9/main" objectType="CheckBox" checked="Checked" fmlaLink="$F$152" lockText="1" noThreeD="1"/>
</file>

<file path=xl/ctrlProps/ctrlProp46.xml><?xml version="1.0" encoding="utf-8"?>
<formControlPr xmlns="http://schemas.microsoft.com/office/spreadsheetml/2009/9/main" objectType="CheckBox" checked="Checked" fmlaLink="$F$158" lockText="1" noThreeD="1"/>
</file>

<file path=xl/ctrlProps/ctrlProp47.xml><?xml version="1.0" encoding="utf-8"?>
<formControlPr xmlns="http://schemas.microsoft.com/office/spreadsheetml/2009/9/main" objectType="CheckBox" checked="Checked" fmlaLink="$F$159" lockText="1" noThreeD="1"/>
</file>

<file path=xl/ctrlProps/ctrlProp48.xml><?xml version="1.0" encoding="utf-8"?>
<formControlPr xmlns="http://schemas.microsoft.com/office/spreadsheetml/2009/9/main" objectType="CheckBox" checked="Checked" fmlaLink="$F$160" lockText="1" noThreeD="1"/>
</file>

<file path=xl/ctrlProps/ctrlProp49.xml><?xml version="1.0" encoding="utf-8"?>
<formControlPr xmlns="http://schemas.microsoft.com/office/spreadsheetml/2009/9/main" objectType="CheckBox" checked="Checked" fmlaLink="$F$166" lockText="1" noThreeD="1"/>
</file>

<file path=xl/ctrlProps/ctrlProp5.xml><?xml version="1.0" encoding="utf-8"?>
<formControlPr xmlns="http://schemas.microsoft.com/office/spreadsheetml/2009/9/main" objectType="CheckBox" checked="Checked" fmlaLink="$F$47" lockText="1" noThreeD="1"/>
</file>

<file path=xl/ctrlProps/ctrlProp50.xml><?xml version="1.0" encoding="utf-8"?>
<formControlPr xmlns="http://schemas.microsoft.com/office/spreadsheetml/2009/9/main" objectType="CheckBox" checked="Checked" fmlaLink="$F$167" lockText="1" noThreeD="1"/>
</file>

<file path=xl/ctrlProps/ctrlProp51.xml><?xml version="1.0" encoding="utf-8"?>
<formControlPr xmlns="http://schemas.microsoft.com/office/spreadsheetml/2009/9/main" objectType="CheckBox" checked="Checked" fmlaLink="$F$168" lockText="1" noThreeD="1"/>
</file>

<file path=xl/ctrlProps/ctrlProp52.xml><?xml version="1.0" encoding="utf-8"?>
<formControlPr xmlns="http://schemas.microsoft.com/office/spreadsheetml/2009/9/main" objectType="CheckBox" checked="Checked" fmlaLink="$F$174" lockText="1" noThreeD="1"/>
</file>

<file path=xl/ctrlProps/ctrlProp53.xml><?xml version="1.0" encoding="utf-8"?>
<formControlPr xmlns="http://schemas.microsoft.com/office/spreadsheetml/2009/9/main" objectType="CheckBox" checked="Checked" fmlaLink="$F$175" lockText="1" noThreeD="1"/>
</file>

<file path=xl/ctrlProps/ctrlProp54.xml><?xml version="1.0" encoding="utf-8"?>
<formControlPr xmlns="http://schemas.microsoft.com/office/spreadsheetml/2009/9/main" objectType="CheckBox" checked="Checked" fmlaLink="$F$176" lockText="1" noThreeD="1"/>
</file>

<file path=xl/ctrlProps/ctrlProp55.xml><?xml version="1.0" encoding="utf-8"?>
<formControlPr xmlns="http://schemas.microsoft.com/office/spreadsheetml/2009/9/main" objectType="CheckBox" checked="Checked" fmlaLink="$F$182" lockText="1" noThreeD="1"/>
</file>

<file path=xl/ctrlProps/ctrlProp56.xml><?xml version="1.0" encoding="utf-8"?>
<formControlPr xmlns="http://schemas.microsoft.com/office/spreadsheetml/2009/9/main" objectType="CheckBox" checked="Checked" fmlaLink="$F$183" lockText="1" noThreeD="1"/>
</file>

<file path=xl/ctrlProps/ctrlProp57.xml><?xml version="1.0" encoding="utf-8"?>
<formControlPr xmlns="http://schemas.microsoft.com/office/spreadsheetml/2009/9/main" objectType="CheckBox" checked="Checked" fmlaLink="$F$184" lockText="1" noThreeD="1"/>
</file>

<file path=xl/ctrlProps/ctrlProp58.xml><?xml version="1.0" encoding="utf-8"?>
<formControlPr xmlns="http://schemas.microsoft.com/office/spreadsheetml/2009/9/main" objectType="CheckBox" checked="Checked" fmlaLink="$F$190" lockText="1" noThreeD="1"/>
</file>

<file path=xl/ctrlProps/ctrlProp59.xml><?xml version="1.0" encoding="utf-8"?>
<formControlPr xmlns="http://schemas.microsoft.com/office/spreadsheetml/2009/9/main" objectType="CheckBox" checked="Checked" fmlaLink="$F$191" lockText="1" noThreeD="1"/>
</file>

<file path=xl/ctrlProps/ctrlProp6.xml><?xml version="1.0" encoding="utf-8"?>
<formControlPr xmlns="http://schemas.microsoft.com/office/spreadsheetml/2009/9/main" objectType="CheckBox" checked="Checked" fmlaLink="$F$48" lockText="1" noThreeD="1"/>
</file>

<file path=xl/ctrlProps/ctrlProp60.xml><?xml version="1.0" encoding="utf-8"?>
<formControlPr xmlns="http://schemas.microsoft.com/office/spreadsheetml/2009/9/main" objectType="CheckBox" checked="Checked" fmlaLink="$F$192" lockText="1" noThreeD="1"/>
</file>

<file path=xl/ctrlProps/ctrlProp61.xml><?xml version="1.0" encoding="utf-8"?>
<formControlPr xmlns="http://schemas.microsoft.com/office/spreadsheetml/2009/9/main" objectType="CheckBox" checked="Checked" fmlaLink="$F$199" lockText="1" noThreeD="1"/>
</file>

<file path=xl/ctrlProps/ctrlProp62.xml><?xml version="1.0" encoding="utf-8"?>
<formControlPr xmlns="http://schemas.microsoft.com/office/spreadsheetml/2009/9/main" objectType="CheckBox" checked="Checked" fmlaLink="$F$200" lockText="1" noThreeD="1"/>
</file>

<file path=xl/ctrlProps/ctrlProp63.xml><?xml version="1.0" encoding="utf-8"?>
<formControlPr xmlns="http://schemas.microsoft.com/office/spreadsheetml/2009/9/main" objectType="CheckBox" checked="Checked" fmlaLink="$F$198" lockText="1" noThreeD="1"/>
</file>

<file path=xl/ctrlProps/ctrlProp64.xml><?xml version="1.0" encoding="utf-8"?>
<formControlPr xmlns="http://schemas.microsoft.com/office/spreadsheetml/2009/9/main" objectType="CheckBox" checked="Checked" fmlaLink="$F$204" lockText="1" noThreeD="1"/>
</file>

<file path=xl/ctrlProps/ctrlProp65.xml><?xml version="1.0" encoding="utf-8"?>
<formControlPr xmlns="http://schemas.microsoft.com/office/spreadsheetml/2009/9/main" objectType="CheckBox" checked="Checked" fmlaLink="$F$205" lockText="1" noThreeD="1"/>
</file>

<file path=xl/ctrlProps/ctrlProp66.xml><?xml version="1.0" encoding="utf-8"?>
<formControlPr xmlns="http://schemas.microsoft.com/office/spreadsheetml/2009/9/main" objectType="CheckBox" checked="Checked" fmlaLink="$F$203" lockText="1" noThreeD="1"/>
</file>

<file path=xl/ctrlProps/ctrlProp67.xml><?xml version="1.0" encoding="utf-8"?>
<formControlPr xmlns="http://schemas.microsoft.com/office/spreadsheetml/2009/9/main" objectType="CheckBox" checked="Checked" fmlaLink="$F$209" lockText="1" noThreeD="1"/>
</file>

<file path=xl/ctrlProps/ctrlProp68.xml><?xml version="1.0" encoding="utf-8"?>
<formControlPr xmlns="http://schemas.microsoft.com/office/spreadsheetml/2009/9/main" objectType="CheckBox" checked="Checked" fmlaLink="$F$210" lockText="1" noThreeD="1"/>
</file>

<file path=xl/ctrlProps/ctrlProp69.xml><?xml version="1.0" encoding="utf-8"?>
<formControlPr xmlns="http://schemas.microsoft.com/office/spreadsheetml/2009/9/main" objectType="CheckBox" checked="Checked" fmlaLink="$F$208" lockText="1" noThreeD="1"/>
</file>

<file path=xl/ctrlProps/ctrlProp7.xml><?xml version="1.0" encoding="utf-8"?>
<formControlPr xmlns="http://schemas.microsoft.com/office/spreadsheetml/2009/9/main" objectType="CheckBox" checked="Checked" fmlaLink="$F$54" lockText="1" noThreeD="1"/>
</file>

<file path=xl/ctrlProps/ctrlProp70.xml><?xml version="1.0" encoding="utf-8"?>
<formControlPr xmlns="http://schemas.microsoft.com/office/spreadsheetml/2009/9/main" objectType="CheckBox" checked="Checked" fmlaLink="$F$214" lockText="1" noThreeD="1"/>
</file>

<file path=xl/ctrlProps/ctrlProp71.xml><?xml version="1.0" encoding="utf-8"?>
<formControlPr xmlns="http://schemas.microsoft.com/office/spreadsheetml/2009/9/main" objectType="CheckBox" checked="Checked" fmlaLink="$F$215" lockText="1" noThreeD="1"/>
</file>

<file path=xl/ctrlProps/ctrlProp72.xml><?xml version="1.0" encoding="utf-8"?>
<formControlPr xmlns="http://schemas.microsoft.com/office/spreadsheetml/2009/9/main" objectType="CheckBox" checked="Checked" fmlaLink="$F$213" lockText="1" noThreeD="1"/>
</file>

<file path=xl/ctrlProps/ctrlProp73.xml><?xml version="1.0" encoding="utf-8"?>
<formControlPr xmlns="http://schemas.microsoft.com/office/spreadsheetml/2009/9/main" objectType="CheckBox" checked="Checked" fmlaLink="$F$219" lockText="1" noThreeD="1"/>
</file>

<file path=xl/ctrlProps/ctrlProp74.xml><?xml version="1.0" encoding="utf-8"?>
<formControlPr xmlns="http://schemas.microsoft.com/office/spreadsheetml/2009/9/main" objectType="CheckBox" checked="Checked" fmlaLink="$F$220" lockText="1" noThreeD="1"/>
</file>

<file path=xl/ctrlProps/ctrlProp75.xml><?xml version="1.0" encoding="utf-8"?>
<formControlPr xmlns="http://schemas.microsoft.com/office/spreadsheetml/2009/9/main" objectType="CheckBox" checked="Checked" fmlaLink="$F$218" lockText="1" noThreeD="1"/>
</file>

<file path=xl/ctrlProps/ctrlProp76.xml><?xml version="1.0" encoding="utf-8"?>
<formControlPr xmlns="http://schemas.microsoft.com/office/spreadsheetml/2009/9/main" objectType="CheckBox" checked="Checked" fmlaLink="$F$224" lockText="1" noThreeD="1"/>
</file>

<file path=xl/ctrlProps/ctrlProp77.xml><?xml version="1.0" encoding="utf-8"?>
<formControlPr xmlns="http://schemas.microsoft.com/office/spreadsheetml/2009/9/main" objectType="CheckBox" checked="Checked" fmlaLink="$F$225" lockText="1" noThreeD="1"/>
</file>

<file path=xl/ctrlProps/ctrlProp78.xml><?xml version="1.0" encoding="utf-8"?>
<formControlPr xmlns="http://schemas.microsoft.com/office/spreadsheetml/2009/9/main" objectType="CheckBox" checked="Checked" fmlaLink="$F$223" lockText="1" noThreeD="1"/>
</file>

<file path=xl/ctrlProps/ctrlProp79.xml><?xml version="1.0" encoding="utf-8"?>
<formControlPr xmlns="http://schemas.microsoft.com/office/spreadsheetml/2009/9/main" objectType="CheckBox" checked="Checked" fmlaLink="$F$229" lockText="1" noThreeD="1"/>
</file>

<file path=xl/ctrlProps/ctrlProp8.xml><?xml version="1.0" encoding="utf-8"?>
<formControlPr xmlns="http://schemas.microsoft.com/office/spreadsheetml/2009/9/main" objectType="CheckBox" checked="Checked" fmlaLink="$F$55" lockText="1" noThreeD="1"/>
</file>

<file path=xl/ctrlProps/ctrlProp80.xml><?xml version="1.0" encoding="utf-8"?>
<formControlPr xmlns="http://schemas.microsoft.com/office/spreadsheetml/2009/9/main" objectType="CheckBox" checked="Checked" fmlaLink="$F$230" lockText="1" noThreeD="1"/>
</file>

<file path=xl/ctrlProps/ctrlProp81.xml><?xml version="1.0" encoding="utf-8"?>
<formControlPr xmlns="http://schemas.microsoft.com/office/spreadsheetml/2009/9/main" objectType="CheckBox" checked="Checked" fmlaLink="$F$228" lockText="1" noThreeD="1"/>
</file>

<file path=xl/ctrlProps/ctrlProp82.xml><?xml version="1.0" encoding="utf-8"?>
<formControlPr xmlns="http://schemas.microsoft.com/office/spreadsheetml/2009/9/main" objectType="CheckBox" checked="Checked" fmlaLink="$F$234" lockText="1" noThreeD="1"/>
</file>

<file path=xl/ctrlProps/ctrlProp83.xml><?xml version="1.0" encoding="utf-8"?>
<formControlPr xmlns="http://schemas.microsoft.com/office/spreadsheetml/2009/9/main" objectType="CheckBox" checked="Checked" fmlaLink="$F$235" lockText="1" noThreeD="1"/>
</file>

<file path=xl/ctrlProps/ctrlProp84.xml><?xml version="1.0" encoding="utf-8"?>
<formControlPr xmlns="http://schemas.microsoft.com/office/spreadsheetml/2009/9/main" objectType="CheckBox" checked="Checked" fmlaLink="$F$233" lockText="1" noThreeD="1"/>
</file>

<file path=xl/ctrlProps/ctrlProp85.xml><?xml version="1.0" encoding="utf-8"?>
<formControlPr xmlns="http://schemas.microsoft.com/office/spreadsheetml/2009/9/main" objectType="CheckBox" checked="Checked" fmlaLink="$F$239" lockText="1" noThreeD="1"/>
</file>

<file path=xl/ctrlProps/ctrlProp86.xml><?xml version="1.0" encoding="utf-8"?>
<formControlPr xmlns="http://schemas.microsoft.com/office/spreadsheetml/2009/9/main" objectType="CheckBox" checked="Checked" fmlaLink="$F$240" lockText="1" noThreeD="1"/>
</file>

<file path=xl/ctrlProps/ctrlProp87.xml><?xml version="1.0" encoding="utf-8"?>
<formControlPr xmlns="http://schemas.microsoft.com/office/spreadsheetml/2009/9/main" objectType="CheckBox" checked="Checked" fmlaLink="$F$238" lockText="1" noThreeD="1"/>
</file>

<file path=xl/ctrlProps/ctrlProp88.xml><?xml version="1.0" encoding="utf-8"?>
<formControlPr xmlns="http://schemas.microsoft.com/office/spreadsheetml/2009/9/main" objectType="CheckBox" checked="Checked" fmlaLink="$F$244" lockText="1" noThreeD="1"/>
</file>

<file path=xl/ctrlProps/ctrlProp89.xml><?xml version="1.0" encoding="utf-8"?>
<formControlPr xmlns="http://schemas.microsoft.com/office/spreadsheetml/2009/9/main" objectType="CheckBox" checked="Checked" fmlaLink="$F$245" lockText="1" noThreeD="1"/>
</file>

<file path=xl/ctrlProps/ctrlProp9.xml><?xml version="1.0" encoding="utf-8"?>
<formControlPr xmlns="http://schemas.microsoft.com/office/spreadsheetml/2009/9/main" objectType="CheckBox" checked="Checked" fmlaLink="$F$56" lockText="1" noThreeD="1"/>
</file>

<file path=xl/ctrlProps/ctrlProp90.xml><?xml version="1.0" encoding="utf-8"?>
<formControlPr xmlns="http://schemas.microsoft.com/office/spreadsheetml/2009/9/main" objectType="CheckBox" checked="Checked" fmlaLink="$F$243" lockText="1" noThreeD="1"/>
</file>

<file path=xl/ctrlProps/ctrlProp91.xml><?xml version="1.0" encoding="utf-8"?>
<formControlPr xmlns="http://schemas.microsoft.com/office/spreadsheetml/2009/9/main" objectType="CheckBox" checked="Checked" fmlaLink="F46" lockText="1" noThreeD="1"/>
</file>

<file path=xl/ctrlProps/ctrlProp92.xml><?xml version="1.0" encoding="utf-8"?>
<formControlPr xmlns="http://schemas.microsoft.com/office/spreadsheetml/2009/9/main" objectType="CheckBox" checked="Checked" fmlaLink="F47" lockText="1" noThreeD="1"/>
</file>

<file path=xl/ctrlProps/ctrlProp93.xml><?xml version="1.0" encoding="utf-8"?>
<formControlPr xmlns="http://schemas.microsoft.com/office/spreadsheetml/2009/9/main" objectType="CheckBox" checked="Checked" fmlaLink="F4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47" Type="http://schemas.openxmlformats.org/officeDocument/2006/relationships/chart" Target="../charts/chart46.xml"/><Relationship Id="rId50" Type="http://schemas.openxmlformats.org/officeDocument/2006/relationships/chart" Target="../charts/chart49.xml"/><Relationship Id="rId55" Type="http://schemas.openxmlformats.org/officeDocument/2006/relationships/chart" Target="../charts/chart54.xml"/><Relationship Id="rId63" Type="http://schemas.openxmlformats.org/officeDocument/2006/relationships/chart" Target="../charts/chart62.xml"/><Relationship Id="rId68" Type="http://schemas.openxmlformats.org/officeDocument/2006/relationships/chart" Target="../charts/chart67.xml"/><Relationship Id="rId76" Type="http://schemas.openxmlformats.org/officeDocument/2006/relationships/chart" Target="../charts/chart75.xml"/><Relationship Id="rId7" Type="http://schemas.openxmlformats.org/officeDocument/2006/relationships/chart" Target="../charts/chart6.xml"/><Relationship Id="rId71" Type="http://schemas.openxmlformats.org/officeDocument/2006/relationships/chart" Target="../charts/chart70.xml"/><Relationship Id="rId2" Type="http://schemas.openxmlformats.org/officeDocument/2006/relationships/image" Target="../media/image3.png"/><Relationship Id="rId16" Type="http://schemas.openxmlformats.org/officeDocument/2006/relationships/chart" Target="../charts/chart15.xml"/><Relationship Id="rId29" Type="http://schemas.openxmlformats.org/officeDocument/2006/relationships/chart" Target="../charts/chart28.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5" Type="http://schemas.openxmlformats.org/officeDocument/2006/relationships/chart" Target="../charts/chart4.xml"/><Relationship Id="rId61" Type="http://schemas.openxmlformats.org/officeDocument/2006/relationships/chart" Target="../charts/chart60.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8" Type="http://schemas.openxmlformats.org/officeDocument/2006/relationships/chart" Target="../charts/chart7.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1" Type="http://schemas.openxmlformats.org/officeDocument/2006/relationships/chart" Target="../charts/chart1.xml"/><Relationship Id="rId6" Type="http://schemas.openxmlformats.org/officeDocument/2006/relationships/chart" Target="../charts/chart5.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1</xdr:col>
      <xdr:colOff>479425</xdr:colOff>
      <xdr:row>40</xdr:row>
      <xdr:rowOff>1587</xdr:rowOff>
    </xdr:from>
    <xdr:to>
      <xdr:col>1</xdr:col>
      <xdr:colOff>825256</xdr:colOff>
      <xdr:row>43</xdr:row>
      <xdr:rowOff>60354</xdr:rowOff>
    </xdr:to>
    <xdr:sp macro="" textlink="">
      <xdr:nvSpPr>
        <xdr:cNvPr id="5" name="Down Arrow 4"/>
        <xdr:cNvSpPr/>
      </xdr:nvSpPr>
      <xdr:spPr>
        <a:xfrm>
          <a:off x="787400" y="11093450"/>
          <a:ext cx="374650" cy="533400"/>
        </a:xfrm>
        <a:prstGeom prst="downArrow">
          <a:avLst/>
        </a:prstGeom>
        <a:solidFill>
          <a:srgbClr val="CC0099"/>
        </a:solidFill>
        <a:ln>
          <a:solidFill>
            <a:srgbClr val="7030A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nl-BE"/>
        </a:p>
      </xdr:txBody>
    </xdr:sp>
    <xdr:clientData/>
  </xdr:twoCellAnchor>
  <xdr:twoCellAnchor editAs="oneCell">
    <xdr:from>
      <xdr:col>1</xdr:col>
      <xdr:colOff>4248150</xdr:colOff>
      <xdr:row>0</xdr:row>
      <xdr:rowOff>85725</xdr:rowOff>
    </xdr:from>
    <xdr:to>
      <xdr:col>2</xdr:col>
      <xdr:colOff>3174</xdr:colOff>
      <xdr:row>3</xdr:row>
      <xdr:rowOff>95250</xdr:rowOff>
    </xdr:to>
    <xdr:pic>
      <xdr:nvPicPr>
        <xdr:cNvPr id="105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5325" y="85725"/>
          <a:ext cx="1668462"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4</xdr:col>
          <xdr:colOff>676275</xdr:colOff>
          <xdr:row>38</xdr:row>
          <xdr:rowOff>19050</xdr:rowOff>
        </xdr:to>
        <xdr:sp macro="" textlink="">
          <xdr:nvSpPr>
            <xdr:cNvPr id="5176" name="Check Box 56" hidden="1">
              <a:extLst>
                <a:ext uri="{63B3BB69-23CF-44E3-9099-C40C66FF867C}">
                  <a14:compatExt spid="_x0000_s5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38100</xdr:rowOff>
        </xdr:from>
        <xdr:to>
          <xdr:col>4</xdr:col>
          <xdr:colOff>676275</xdr:colOff>
          <xdr:row>39</xdr:row>
          <xdr:rowOff>38100</xdr:rowOff>
        </xdr:to>
        <xdr:sp macro="" textlink="">
          <xdr:nvSpPr>
            <xdr:cNvPr id="5183" name="Check Box 63" hidden="1">
              <a:extLst>
                <a:ext uri="{63B3BB69-23CF-44E3-9099-C40C66FF867C}">
                  <a14:compatExt spid="_x0000_s5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47625</xdr:rowOff>
        </xdr:from>
        <xdr:to>
          <xdr:col>4</xdr:col>
          <xdr:colOff>676275</xdr:colOff>
          <xdr:row>40</xdr:row>
          <xdr:rowOff>47625</xdr:rowOff>
        </xdr:to>
        <xdr:sp macro="" textlink="">
          <xdr:nvSpPr>
            <xdr:cNvPr id="5184" name="Check Box 64" hidden="1">
              <a:extLst>
                <a:ext uri="{63B3BB69-23CF-44E3-9099-C40C66FF867C}">
                  <a14:compatExt spid="_x0000_s5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fLocksWithSheet="0"/>
      </xdr:twoCellAnchor>
    </mc:Choice>
    <mc:Fallback/>
  </mc:AlternateContent>
  <xdr:twoCellAnchor editAs="oneCell">
    <xdr:from>
      <xdr:col>5</xdr:col>
      <xdr:colOff>315912</xdr:colOff>
      <xdr:row>0</xdr:row>
      <xdr:rowOff>85725</xdr:rowOff>
    </xdr:from>
    <xdr:to>
      <xdr:col>9</xdr:col>
      <xdr:colOff>658812</xdr:colOff>
      <xdr:row>2</xdr:row>
      <xdr:rowOff>85725</xdr:rowOff>
    </xdr:to>
    <xdr:pic>
      <xdr:nvPicPr>
        <xdr:cNvPr id="518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3787" y="85725"/>
          <a:ext cx="306546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45</xdr:row>
          <xdr:rowOff>9525</xdr:rowOff>
        </xdr:from>
        <xdr:to>
          <xdr:col>4</xdr:col>
          <xdr:colOff>676275</xdr:colOff>
          <xdr:row>46</xdr:row>
          <xdr:rowOff>19050</xdr:rowOff>
        </xdr:to>
        <xdr:sp macro="" textlink="">
          <xdr:nvSpPr>
            <xdr:cNvPr id="5186" name="Check Box 66" hidden="1">
              <a:extLst>
                <a:ext uri="{63B3BB69-23CF-44E3-9099-C40C66FF867C}">
                  <a14:compatExt spid="_x0000_s5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xdr:row>
          <xdr:rowOff>38100</xdr:rowOff>
        </xdr:from>
        <xdr:to>
          <xdr:col>4</xdr:col>
          <xdr:colOff>676275</xdr:colOff>
          <xdr:row>47</xdr:row>
          <xdr:rowOff>38100</xdr:rowOff>
        </xdr:to>
        <xdr:sp macro="" textlink="">
          <xdr:nvSpPr>
            <xdr:cNvPr id="5187" name="Check Box 67" hidden="1">
              <a:extLst>
                <a:ext uri="{63B3BB69-23CF-44E3-9099-C40C66FF867C}">
                  <a14:compatExt spid="_x0000_s5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47625</xdr:rowOff>
        </xdr:from>
        <xdr:to>
          <xdr:col>4</xdr:col>
          <xdr:colOff>676275</xdr:colOff>
          <xdr:row>48</xdr:row>
          <xdr:rowOff>47625</xdr:rowOff>
        </xdr:to>
        <xdr:sp macro="" textlink="">
          <xdr:nvSpPr>
            <xdr:cNvPr id="5188" name="Check Box 68" hidden="1">
              <a:extLst>
                <a:ext uri="{63B3BB69-23CF-44E3-9099-C40C66FF867C}">
                  <a14:compatExt spid="_x0000_s5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4</xdr:col>
          <xdr:colOff>676275</xdr:colOff>
          <xdr:row>54</xdr:row>
          <xdr:rowOff>19050</xdr:rowOff>
        </xdr:to>
        <xdr:sp macro="" textlink="">
          <xdr:nvSpPr>
            <xdr:cNvPr id="5191" name="Check Box 71" hidden="1">
              <a:extLst>
                <a:ext uri="{63B3BB69-23CF-44E3-9099-C40C66FF867C}">
                  <a14:compatExt spid="_x0000_s5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38100</xdr:rowOff>
        </xdr:from>
        <xdr:to>
          <xdr:col>4</xdr:col>
          <xdr:colOff>676275</xdr:colOff>
          <xdr:row>55</xdr:row>
          <xdr:rowOff>38100</xdr:rowOff>
        </xdr:to>
        <xdr:sp macro="" textlink="">
          <xdr:nvSpPr>
            <xdr:cNvPr id="5192" name="Check Box 72" hidden="1">
              <a:extLst>
                <a:ext uri="{63B3BB69-23CF-44E3-9099-C40C66FF867C}">
                  <a14:compatExt spid="_x0000_s5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47625</xdr:rowOff>
        </xdr:from>
        <xdr:to>
          <xdr:col>4</xdr:col>
          <xdr:colOff>676275</xdr:colOff>
          <xdr:row>56</xdr:row>
          <xdr:rowOff>47625</xdr:rowOff>
        </xdr:to>
        <xdr:sp macro="" textlink="">
          <xdr:nvSpPr>
            <xdr:cNvPr id="5193" name="Check Box 73" hidden="1">
              <a:extLst>
                <a:ext uri="{63B3BB69-23CF-44E3-9099-C40C66FF867C}">
                  <a14:compatExt spid="_x0000_s5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9525</xdr:rowOff>
        </xdr:from>
        <xdr:to>
          <xdr:col>4</xdr:col>
          <xdr:colOff>676275</xdr:colOff>
          <xdr:row>62</xdr:row>
          <xdr:rowOff>19050</xdr:rowOff>
        </xdr:to>
        <xdr:sp macro="" textlink="">
          <xdr:nvSpPr>
            <xdr:cNvPr id="5196" name="Check Box 76" hidden="1">
              <a:extLst>
                <a:ext uri="{63B3BB69-23CF-44E3-9099-C40C66FF867C}">
                  <a14:compatExt spid="_x0000_s5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38100</xdr:rowOff>
        </xdr:from>
        <xdr:to>
          <xdr:col>4</xdr:col>
          <xdr:colOff>676275</xdr:colOff>
          <xdr:row>63</xdr:row>
          <xdr:rowOff>38100</xdr:rowOff>
        </xdr:to>
        <xdr:sp macro="" textlink="">
          <xdr:nvSpPr>
            <xdr:cNvPr id="5197" name="Check Box 77" hidden="1">
              <a:extLst>
                <a:ext uri="{63B3BB69-23CF-44E3-9099-C40C66FF867C}">
                  <a14:compatExt spid="_x0000_s5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47625</xdr:rowOff>
        </xdr:from>
        <xdr:to>
          <xdr:col>4</xdr:col>
          <xdr:colOff>676275</xdr:colOff>
          <xdr:row>64</xdr:row>
          <xdr:rowOff>47625</xdr:rowOff>
        </xdr:to>
        <xdr:sp macro="" textlink="">
          <xdr:nvSpPr>
            <xdr:cNvPr id="5198" name="Check Box 78" hidden="1">
              <a:extLst>
                <a:ext uri="{63B3BB69-23CF-44E3-9099-C40C66FF867C}">
                  <a14:compatExt spid="_x0000_s5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9525</xdr:rowOff>
        </xdr:from>
        <xdr:to>
          <xdr:col>4</xdr:col>
          <xdr:colOff>676275</xdr:colOff>
          <xdr:row>70</xdr:row>
          <xdr:rowOff>19050</xdr:rowOff>
        </xdr:to>
        <xdr:sp macro="" textlink="">
          <xdr:nvSpPr>
            <xdr:cNvPr id="5201" name="Check Box 81" hidden="1">
              <a:extLst>
                <a:ext uri="{63B3BB69-23CF-44E3-9099-C40C66FF867C}">
                  <a14:compatExt spid="_x0000_s5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70</xdr:row>
          <xdr:rowOff>38100</xdr:rowOff>
        </xdr:from>
        <xdr:to>
          <xdr:col>4</xdr:col>
          <xdr:colOff>676275</xdr:colOff>
          <xdr:row>71</xdr:row>
          <xdr:rowOff>38100</xdr:rowOff>
        </xdr:to>
        <xdr:sp macro="" textlink="">
          <xdr:nvSpPr>
            <xdr:cNvPr id="5202" name="Check Box 82" hidden="1">
              <a:extLst>
                <a:ext uri="{63B3BB69-23CF-44E3-9099-C40C66FF867C}">
                  <a14:compatExt spid="_x0000_s5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xdr:row>
          <xdr:rowOff>47625</xdr:rowOff>
        </xdr:from>
        <xdr:to>
          <xdr:col>4</xdr:col>
          <xdr:colOff>676275</xdr:colOff>
          <xdr:row>72</xdr:row>
          <xdr:rowOff>47625</xdr:rowOff>
        </xdr:to>
        <xdr:sp macro="" textlink="">
          <xdr:nvSpPr>
            <xdr:cNvPr id="5203" name="Check Box 83" hidden="1">
              <a:extLst>
                <a:ext uri="{63B3BB69-23CF-44E3-9099-C40C66FF867C}">
                  <a14:compatExt spid="_x0000_s5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77</xdr:row>
          <xdr:rowOff>9525</xdr:rowOff>
        </xdr:from>
        <xdr:to>
          <xdr:col>4</xdr:col>
          <xdr:colOff>676275</xdr:colOff>
          <xdr:row>78</xdr:row>
          <xdr:rowOff>19050</xdr:rowOff>
        </xdr:to>
        <xdr:sp macro="" textlink="">
          <xdr:nvSpPr>
            <xdr:cNvPr id="5206" name="Check Box 86" hidden="1">
              <a:extLst>
                <a:ext uri="{63B3BB69-23CF-44E3-9099-C40C66FF867C}">
                  <a14:compatExt spid="_x0000_s52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78</xdr:row>
          <xdr:rowOff>38100</xdr:rowOff>
        </xdr:from>
        <xdr:to>
          <xdr:col>4</xdr:col>
          <xdr:colOff>676275</xdr:colOff>
          <xdr:row>79</xdr:row>
          <xdr:rowOff>38100</xdr:rowOff>
        </xdr:to>
        <xdr:sp macro="" textlink="">
          <xdr:nvSpPr>
            <xdr:cNvPr id="5207" name="Check Box 87" hidden="1">
              <a:extLst>
                <a:ext uri="{63B3BB69-23CF-44E3-9099-C40C66FF867C}">
                  <a14:compatExt spid="_x0000_s52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79</xdr:row>
          <xdr:rowOff>47625</xdr:rowOff>
        </xdr:from>
        <xdr:to>
          <xdr:col>4</xdr:col>
          <xdr:colOff>676275</xdr:colOff>
          <xdr:row>80</xdr:row>
          <xdr:rowOff>47625</xdr:rowOff>
        </xdr:to>
        <xdr:sp macro="" textlink="">
          <xdr:nvSpPr>
            <xdr:cNvPr id="5208" name="Check Box 88" hidden="1">
              <a:extLst>
                <a:ext uri="{63B3BB69-23CF-44E3-9099-C40C66FF867C}">
                  <a14:compatExt spid="_x0000_s5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9525</xdr:rowOff>
        </xdr:from>
        <xdr:to>
          <xdr:col>4</xdr:col>
          <xdr:colOff>676275</xdr:colOff>
          <xdr:row>86</xdr:row>
          <xdr:rowOff>19050</xdr:rowOff>
        </xdr:to>
        <xdr:sp macro="" textlink="">
          <xdr:nvSpPr>
            <xdr:cNvPr id="5211" name="Check Box 91" hidden="1">
              <a:extLst>
                <a:ext uri="{63B3BB69-23CF-44E3-9099-C40C66FF867C}">
                  <a14:compatExt spid="_x0000_s5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xdr:row>
          <xdr:rowOff>38100</xdr:rowOff>
        </xdr:from>
        <xdr:to>
          <xdr:col>4</xdr:col>
          <xdr:colOff>676275</xdr:colOff>
          <xdr:row>87</xdr:row>
          <xdr:rowOff>38100</xdr:rowOff>
        </xdr:to>
        <xdr:sp macro="" textlink="">
          <xdr:nvSpPr>
            <xdr:cNvPr id="5212" name="Check Box 92" hidden="1">
              <a:extLst>
                <a:ext uri="{63B3BB69-23CF-44E3-9099-C40C66FF867C}">
                  <a14:compatExt spid="_x0000_s5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xdr:row>
          <xdr:rowOff>47625</xdr:rowOff>
        </xdr:from>
        <xdr:to>
          <xdr:col>4</xdr:col>
          <xdr:colOff>676275</xdr:colOff>
          <xdr:row>88</xdr:row>
          <xdr:rowOff>47625</xdr:rowOff>
        </xdr:to>
        <xdr:sp macro="" textlink="">
          <xdr:nvSpPr>
            <xdr:cNvPr id="5213" name="Check Box 93" hidden="1">
              <a:extLst>
                <a:ext uri="{63B3BB69-23CF-44E3-9099-C40C66FF867C}">
                  <a14:compatExt spid="_x0000_s5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93</xdr:row>
          <xdr:rowOff>9525</xdr:rowOff>
        </xdr:from>
        <xdr:to>
          <xdr:col>4</xdr:col>
          <xdr:colOff>676275</xdr:colOff>
          <xdr:row>94</xdr:row>
          <xdr:rowOff>19050</xdr:rowOff>
        </xdr:to>
        <xdr:sp macro="" textlink="">
          <xdr:nvSpPr>
            <xdr:cNvPr id="5216" name="Check Box 96" hidden="1">
              <a:extLst>
                <a:ext uri="{63B3BB69-23CF-44E3-9099-C40C66FF867C}">
                  <a14:compatExt spid="_x0000_s5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94</xdr:row>
          <xdr:rowOff>38100</xdr:rowOff>
        </xdr:from>
        <xdr:to>
          <xdr:col>4</xdr:col>
          <xdr:colOff>676275</xdr:colOff>
          <xdr:row>95</xdr:row>
          <xdr:rowOff>38100</xdr:rowOff>
        </xdr:to>
        <xdr:sp macro="" textlink="">
          <xdr:nvSpPr>
            <xdr:cNvPr id="5217" name="Check Box 97" hidden="1">
              <a:extLst>
                <a:ext uri="{63B3BB69-23CF-44E3-9099-C40C66FF867C}">
                  <a14:compatExt spid="_x0000_s5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47625</xdr:rowOff>
        </xdr:from>
        <xdr:to>
          <xdr:col>4</xdr:col>
          <xdr:colOff>676275</xdr:colOff>
          <xdr:row>96</xdr:row>
          <xdr:rowOff>47625</xdr:rowOff>
        </xdr:to>
        <xdr:sp macro="" textlink="">
          <xdr:nvSpPr>
            <xdr:cNvPr id="5218" name="Check Box 98" hidden="1">
              <a:extLst>
                <a:ext uri="{63B3BB69-23CF-44E3-9099-C40C66FF867C}">
                  <a14:compatExt spid="_x0000_s5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101</xdr:row>
          <xdr:rowOff>9525</xdr:rowOff>
        </xdr:from>
        <xdr:to>
          <xdr:col>4</xdr:col>
          <xdr:colOff>676275</xdr:colOff>
          <xdr:row>102</xdr:row>
          <xdr:rowOff>19050</xdr:rowOff>
        </xdr:to>
        <xdr:sp macro="" textlink="">
          <xdr:nvSpPr>
            <xdr:cNvPr id="5221" name="Check Box 101" hidden="1">
              <a:extLst>
                <a:ext uri="{63B3BB69-23CF-44E3-9099-C40C66FF867C}">
                  <a14:compatExt spid="_x0000_s5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38100</xdr:rowOff>
        </xdr:from>
        <xdr:to>
          <xdr:col>4</xdr:col>
          <xdr:colOff>676275</xdr:colOff>
          <xdr:row>103</xdr:row>
          <xdr:rowOff>38100</xdr:rowOff>
        </xdr:to>
        <xdr:sp macro="" textlink="">
          <xdr:nvSpPr>
            <xdr:cNvPr id="5222" name="Check Box 102" hidden="1">
              <a:extLst>
                <a:ext uri="{63B3BB69-23CF-44E3-9099-C40C66FF867C}">
                  <a14:compatExt spid="_x0000_s5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47625</xdr:rowOff>
        </xdr:from>
        <xdr:to>
          <xdr:col>4</xdr:col>
          <xdr:colOff>676275</xdr:colOff>
          <xdr:row>104</xdr:row>
          <xdr:rowOff>47625</xdr:rowOff>
        </xdr:to>
        <xdr:sp macro="" textlink="">
          <xdr:nvSpPr>
            <xdr:cNvPr id="5223" name="Check Box 103" hidden="1">
              <a:extLst>
                <a:ext uri="{63B3BB69-23CF-44E3-9099-C40C66FF867C}">
                  <a14:compatExt spid="_x0000_s5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109</xdr:row>
          <xdr:rowOff>9525</xdr:rowOff>
        </xdr:from>
        <xdr:to>
          <xdr:col>4</xdr:col>
          <xdr:colOff>676275</xdr:colOff>
          <xdr:row>110</xdr:row>
          <xdr:rowOff>19050</xdr:rowOff>
        </xdr:to>
        <xdr:sp macro="" textlink="">
          <xdr:nvSpPr>
            <xdr:cNvPr id="5224" name="Check Box 104" hidden="1">
              <a:extLst>
                <a:ext uri="{63B3BB69-23CF-44E3-9099-C40C66FF867C}">
                  <a14:compatExt spid="_x0000_s5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110</xdr:row>
          <xdr:rowOff>38100</xdr:rowOff>
        </xdr:from>
        <xdr:to>
          <xdr:col>4</xdr:col>
          <xdr:colOff>676275</xdr:colOff>
          <xdr:row>111</xdr:row>
          <xdr:rowOff>38100</xdr:rowOff>
        </xdr:to>
        <xdr:sp macro="" textlink="">
          <xdr:nvSpPr>
            <xdr:cNvPr id="5225" name="Check Box 105" hidden="1">
              <a:extLst>
                <a:ext uri="{63B3BB69-23CF-44E3-9099-C40C66FF867C}">
                  <a14:compatExt spid="_x0000_s5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111</xdr:row>
          <xdr:rowOff>47625</xdr:rowOff>
        </xdr:from>
        <xdr:to>
          <xdr:col>4</xdr:col>
          <xdr:colOff>676275</xdr:colOff>
          <xdr:row>112</xdr:row>
          <xdr:rowOff>47625</xdr:rowOff>
        </xdr:to>
        <xdr:sp macro="" textlink="">
          <xdr:nvSpPr>
            <xdr:cNvPr id="5226" name="Check Box 106" hidden="1">
              <a:extLst>
                <a:ext uri="{63B3BB69-23CF-44E3-9099-C40C66FF867C}">
                  <a14:compatExt spid="_x0000_s5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9525</xdr:rowOff>
        </xdr:from>
        <xdr:to>
          <xdr:col>4</xdr:col>
          <xdr:colOff>676275</xdr:colOff>
          <xdr:row>118</xdr:row>
          <xdr:rowOff>19050</xdr:rowOff>
        </xdr:to>
        <xdr:sp macro="" textlink="">
          <xdr:nvSpPr>
            <xdr:cNvPr id="5227" name="Check Box 107" hidden="1">
              <a:extLst>
                <a:ext uri="{63B3BB69-23CF-44E3-9099-C40C66FF867C}">
                  <a14:compatExt spid="_x0000_s5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118</xdr:row>
          <xdr:rowOff>38100</xdr:rowOff>
        </xdr:from>
        <xdr:to>
          <xdr:col>4</xdr:col>
          <xdr:colOff>676275</xdr:colOff>
          <xdr:row>119</xdr:row>
          <xdr:rowOff>38100</xdr:rowOff>
        </xdr:to>
        <xdr:sp macro="" textlink="">
          <xdr:nvSpPr>
            <xdr:cNvPr id="5228" name="Check Box 108" hidden="1">
              <a:extLst>
                <a:ext uri="{63B3BB69-23CF-44E3-9099-C40C66FF867C}">
                  <a14:compatExt spid="_x0000_s5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47625</xdr:rowOff>
        </xdr:from>
        <xdr:to>
          <xdr:col>4</xdr:col>
          <xdr:colOff>676275</xdr:colOff>
          <xdr:row>120</xdr:row>
          <xdr:rowOff>47625</xdr:rowOff>
        </xdr:to>
        <xdr:sp macro="" textlink="">
          <xdr:nvSpPr>
            <xdr:cNvPr id="5229" name="Check Box 109" hidden="1">
              <a:extLst>
                <a:ext uri="{63B3BB69-23CF-44E3-9099-C40C66FF867C}">
                  <a14:compatExt spid="_x0000_s5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125</xdr:row>
          <xdr:rowOff>9525</xdr:rowOff>
        </xdr:from>
        <xdr:to>
          <xdr:col>4</xdr:col>
          <xdr:colOff>676275</xdr:colOff>
          <xdr:row>126</xdr:row>
          <xdr:rowOff>19050</xdr:rowOff>
        </xdr:to>
        <xdr:sp macro="" textlink="">
          <xdr:nvSpPr>
            <xdr:cNvPr id="5236" name="Check Box 116" hidden="1">
              <a:extLst>
                <a:ext uri="{63B3BB69-23CF-44E3-9099-C40C66FF867C}">
                  <a14:compatExt spid="_x0000_s5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126</xdr:row>
          <xdr:rowOff>38100</xdr:rowOff>
        </xdr:from>
        <xdr:to>
          <xdr:col>4</xdr:col>
          <xdr:colOff>676275</xdr:colOff>
          <xdr:row>127</xdr:row>
          <xdr:rowOff>38100</xdr:rowOff>
        </xdr:to>
        <xdr:sp macro="" textlink="">
          <xdr:nvSpPr>
            <xdr:cNvPr id="5237" name="Check Box 117" hidden="1">
              <a:extLst>
                <a:ext uri="{63B3BB69-23CF-44E3-9099-C40C66FF867C}">
                  <a14:compatExt spid="_x0000_s5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127</xdr:row>
          <xdr:rowOff>47625</xdr:rowOff>
        </xdr:from>
        <xdr:to>
          <xdr:col>4</xdr:col>
          <xdr:colOff>676275</xdr:colOff>
          <xdr:row>128</xdr:row>
          <xdr:rowOff>47625</xdr:rowOff>
        </xdr:to>
        <xdr:sp macro="" textlink="">
          <xdr:nvSpPr>
            <xdr:cNvPr id="5238" name="Check Box 118" hidden="1">
              <a:extLst>
                <a:ext uri="{63B3BB69-23CF-44E3-9099-C40C66FF867C}">
                  <a14:compatExt spid="_x0000_s5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133</xdr:row>
          <xdr:rowOff>9525</xdr:rowOff>
        </xdr:from>
        <xdr:to>
          <xdr:col>4</xdr:col>
          <xdr:colOff>676275</xdr:colOff>
          <xdr:row>134</xdr:row>
          <xdr:rowOff>19050</xdr:rowOff>
        </xdr:to>
        <xdr:sp macro="" textlink="">
          <xdr:nvSpPr>
            <xdr:cNvPr id="5239" name="Check Box 119" hidden="1">
              <a:extLst>
                <a:ext uri="{63B3BB69-23CF-44E3-9099-C40C66FF867C}">
                  <a14:compatExt spid="_x0000_s5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134</xdr:row>
          <xdr:rowOff>38100</xdr:rowOff>
        </xdr:from>
        <xdr:to>
          <xdr:col>4</xdr:col>
          <xdr:colOff>676275</xdr:colOff>
          <xdr:row>135</xdr:row>
          <xdr:rowOff>38100</xdr:rowOff>
        </xdr:to>
        <xdr:sp macro="" textlink="">
          <xdr:nvSpPr>
            <xdr:cNvPr id="5240" name="Check Box 120" hidden="1">
              <a:extLst>
                <a:ext uri="{63B3BB69-23CF-44E3-9099-C40C66FF867C}">
                  <a14:compatExt spid="_x0000_s5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135</xdr:row>
          <xdr:rowOff>47625</xdr:rowOff>
        </xdr:from>
        <xdr:to>
          <xdr:col>4</xdr:col>
          <xdr:colOff>676275</xdr:colOff>
          <xdr:row>136</xdr:row>
          <xdr:rowOff>47625</xdr:rowOff>
        </xdr:to>
        <xdr:sp macro="" textlink="">
          <xdr:nvSpPr>
            <xdr:cNvPr id="5241" name="Check Box 121" hidden="1">
              <a:extLst>
                <a:ext uri="{63B3BB69-23CF-44E3-9099-C40C66FF867C}">
                  <a14:compatExt spid="_x0000_s5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9525</xdr:rowOff>
        </xdr:from>
        <xdr:to>
          <xdr:col>4</xdr:col>
          <xdr:colOff>676275</xdr:colOff>
          <xdr:row>142</xdr:row>
          <xdr:rowOff>19050</xdr:rowOff>
        </xdr:to>
        <xdr:sp macro="" textlink="">
          <xdr:nvSpPr>
            <xdr:cNvPr id="5242" name="Check Box 122" hidden="1">
              <a:extLst>
                <a:ext uri="{63B3BB69-23CF-44E3-9099-C40C66FF867C}">
                  <a14:compatExt spid="_x0000_s5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142</xdr:row>
          <xdr:rowOff>38100</xdr:rowOff>
        </xdr:from>
        <xdr:to>
          <xdr:col>4</xdr:col>
          <xdr:colOff>676275</xdr:colOff>
          <xdr:row>143</xdr:row>
          <xdr:rowOff>38100</xdr:rowOff>
        </xdr:to>
        <xdr:sp macro="" textlink="">
          <xdr:nvSpPr>
            <xdr:cNvPr id="5243" name="Check Box 123" hidden="1">
              <a:extLst>
                <a:ext uri="{63B3BB69-23CF-44E3-9099-C40C66FF867C}">
                  <a14:compatExt spid="_x0000_s5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143</xdr:row>
          <xdr:rowOff>47625</xdr:rowOff>
        </xdr:from>
        <xdr:to>
          <xdr:col>4</xdr:col>
          <xdr:colOff>676275</xdr:colOff>
          <xdr:row>144</xdr:row>
          <xdr:rowOff>47625</xdr:rowOff>
        </xdr:to>
        <xdr:sp macro="" textlink="">
          <xdr:nvSpPr>
            <xdr:cNvPr id="5244" name="Check Box 124" hidden="1">
              <a:extLst>
                <a:ext uri="{63B3BB69-23CF-44E3-9099-C40C66FF867C}">
                  <a14:compatExt spid="_x0000_s5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9525</xdr:rowOff>
        </xdr:from>
        <xdr:to>
          <xdr:col>4</xdr:col>
          <xdr:colOff>676275</xdr:colOff>
          <xdr:row>150</xdr:row>
          <xdr:rowOff>19050</xdr:rowOff>
        </xdr:to>
        <xdr:sp macro="" textlink="">
          <xdr:nvSpPr>
            <xdr:cNvPr id="5251" name="Check Box 131" hidden="1">
              <a:extLst>
                <a:ext uri="{63B3BB69-23CF-44E3-9099-C40C66FF867C}">
                  <a14:compatExt spid="_x0000_s5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38100</xdr:rowOff>
        </xdr:from>
        <xdr:to>
          <xdr:col>4</xdr:col>
          <xdr:colOff>676275</xdr:colOff>
          <xdr:row>151</xdr:row>
          <xdr:rowOff>38100</xdr:rowOff>
        </xdr:to>
        <xdr:sp macro="" textlink="">
          <xdr:nvSpPr>
            <xdr:cNvPr id="5252" name="Check Box 132" hidden="1">
              <a:extLst>
                <a:ext uri="{63B3BB69-23CF-44E3-9099-C40C66FF867C}">
                  <a14:compatExt spid="_x0000_s5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151</xdr:row>
          <xdr:rowOff>47625</xdr:rowOff>
        </xdr:from>
        <xdr:to>
          <xdr:col>4</xdr:col>
          <xdr:colOff>676275</xdr:colOff>
          <xdr:row>152</xdr:row>
          <xdr:rowOff>47625</xdr:rowOff>
        </xdr:to>
        <xdr:sp macro="" textlink="">
          <xdr:nvSpPr>
            <xdr:cNvPr id="5253" name="Check Box 133" hidden="1">
              <a:extLst>
                <a:ext uri="{63B3BB69-23CF-44E3-9099-C40C66FF867C}">
                  <a14:compatExt spid="_x0000_s5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9525</xdr:rowOff>
        </xdr:from>
        <xdr:to>
          <xdr:col>4</xdr:col>
          <xdr:colOff>676275</xdr:colOff>
          <xdr:row>158</xdr:row>
          <xdr:rowOff>19050</xdr:rowOff>
        </xdr:to>
        <xdr:sp macro="" textlink="">
          <xdr:nvSpPr>
            <xdr:cNvPr id="5254" name="Check Box 134" hidden="1">
              <a:extLst>
                <a:ext uri="{63B3BB69-23CF-44E3-9099-C40C66FF867C}">
                  <a14:compatExt spid="_x0000_s5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158</xdr:row>
          <xdr:rowOff>38100</xdr:rowOff>
        </xdr:from>
        <xdr:to>
          <xdr:col>4</xdr:col>
          <xdr:colOff>676275</xdr:colOff>
          <xdr:row>159</xdr:row>
          <xdr:rowOff>38100</xdr:rowOff>
        </xdr:to>
        <xdr:sp macro="" textlink="">
          <xdr:nvSpPr>
            <xdr:cNvPr id="5255" name="Check Box 135" hidden="1">
              <a:extLst>
                <a:ext uri="{63B3BB69-23CF-44E3-9099-C40C66FF867C}">
                  <a14:compatExt spid="_x0000_s5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47625</xdr:rowOff>
        </xdr:from>
        <xdr:to>
          <xdr:col>4</xdr:col>
          <xdr:colOff>676275</xdr:colOff>
          <xdr:row>160</xdr:row>
          <xdr:rowOff>47625</xdr:rowOff>
        </xdr:to>
        <xdr:sp macro="" textlink="">
          <xdr:nvSpPr>
            <xdr:cNvPr id="5256" name="Check Box 136" hidden="1">
              <a:extLst>
                <a:ext uri="{63B3BB69-23CF-44E3-9099-C40C66FF867C}">
                  <a14:compatExt spid="_x0000_s5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9525</xdr:rowOff>
        </xdr:from>
        <xdr:to>
          <xdr:col>4</xdr:col>
          <xdr:colOff>676275</xdr:colOff>
          <xdr:row>166</xdr:row>
          <xdr:rowOff>19050</xdr:rowOff>
        </xdr:to>
        <xdr:sp macro="" textlink="">
          <xdr:nvSpPr>
            <xdr:cNvPr id="5257" name="Check Box 137" hidden="1">
              <a:extLst>
                <a:ext uri="{63B3BB69-23CF-44E3-9099-C40C66FF867C}">
                  <a14:compatExt spid="_x0000_s5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38100</xdr:rowOff>
        </xdr:from>
        <xdr:to>
          <xdr:col>4</xdr:col>
          <xdr:colOff>676275</xdr:colOff>
          <xdr:row>167</xdr:row>
          <xdr:rowOff>38100</xdr:rowOff>
        </xdr:to>
        <xdr:sp macro="" textlink="">
          <xdr:nvSpPr>
            <xdr:cNvPr id="5258" name="Check Box 138" hidden="1">
              <a:extLst>
                <a:ext uri="{63B3BB69-23CF-44E3-9099-C40C66FF867C}">
                  <a14:compatExt spid="_x0000_s5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47625</xdr:rowOff>
        </xdr:from>
        <xdr:to>
          <xdr:col>4</xdr:col>
          <xdr:colOff>676275</xdr:colOff>
          <xdr:row>168</xdr:row>
          <xdr:rowOff>47625</xdr:rowOff>
        </xdr:to>
        <xdr:sp macro="" textlink="">
          <xdr:nvSpPr>
            <xdr:cNvPr id="5259" name="Check Box 139" hidden="1">
              <a:extLst>
                <a:ext uri="{63B3BB69-23CF-44E3-9099-C40C66FF867C}">
                  <a14:compatExt spid="_x0000_s5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9525</xdr:rowOff>
        </xdr:from>
        <xdr:to>
          <xdr:col>4</xdr:col>
          <xdr:colOff>676275</xdr:colOff>
          <xdr:row>174</xdr:row>
          <xdr:rowOff>19050</xdr:rowOff>
        </xdr:to>
        <xdr:sp macro="" textlink="">
          <xdr:nvSpPr>
            <xdr:cNvPr id="5266" name="Check Box 146" hidden="1">
              <a:extLst>
                <a:ext uri="{63B3BB69-23CF-44E3-9099-C40C66FF867C}">
                  <a14:compatExt spid="_x0000_s5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38100</xdr:rowOff>
        </xdr:from>
        <xdr:to>
          <xdr:col>4</xdr:col>
          <xdr:colOff>676275</xdr:colOff>
          <xdr:row>175</xdr:row>
          <xdr:rowOff>38100</xdr:rowOff>
        </xdr:to>
        <xdr:sp macro="" textlink="">
          <xdr:nvSpPr>
            <xdr:cNvPr id="5267" name="Check Box 147" hidden="1">
              <a:extLst>
                <a:ext uri="{63B3BB69-23CF-44E3-9099-C40C66FF867C}">
                  <a14:compatExt spid="_x0000_s5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47625</xdr:rowOff>
        </xdr:from>
        <xdr:to>
          <xdr:col>4</xdr:col>
          <xdr:colOff>676275</xdr:colOff>
          <xdr:row>176</xdr:row>
          <xdr:rowOff>47625</xdr:rowOff>
        </xdr:to>
        <xdr:sp macro="" textlink="">
          <xdr:nvSpPr>
            <xdr:cNvPr id="5268" name="Check Box 148" hidden="1">
              <a:extLst>
                <a:ext uri="{63B3BB69-23CF-44E3-9099-C40C66FF867C}">
                  <a14:compatExt spid="_x0000_s5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9525</xdr:rowOff>
        </xdr:from>
        <xdr:to>
          <xdr:col>4</xdr:col>
          <xdr:colOff>676275</xdr:colOff>
          <xdr:row>182</xdr:row>
          <xdr:rowOff>19050</xdr:rowOff>
        </xdr:to>
        <xdr:sp macro="" textlink="">
          <xdr:nvSpPr>
            <xdr:cNvPr id="5269" name="Check Box 149" hidden="1">
              <a:extLst>
                <a:ext uri="{63B3BB69-23CF-44E3-9099-C40C66FF867C}">
                  <a14:compatExt spid="_x0000_s5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38100</xdr:rowOff>
        </xdr:from>
        <xdr:to>
          <xdr:col>4</xdr:col>
          <xdr:colOff>676275</xdr:colOff>
          <xdr:row>183</xdr:row>
          <xdr:rowOff>38100</xdr:rowOff>
        </xdr:to>
        <xdr:sp macro="" textlink="">
          <xdr:nvSpPr>
            <xdr:cNvPr id="5270" name="Check Box 150" hidden="1">
              <a:extLst>
                <a:ext uri="{63B3BB69-23CF-44E3-9099-C40C66FF867C}">
                  <a14:compatExt spid="_x0000_s5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183</xdr:row>
          <xdr:rowOff>47625</xdr:rowOff>
        </xdr:from>
        <xdr:to>
          <xdr:col>4</xdr:col>
          <xdr:colOff>676275</xdr:colOff>
          <xdr:row>184</xdr:row>
          <xdr:rowOff>47625</xdr:rowOff>
        </xdr:to>
        <xdr:sp macro="" textlink="">
          <xdr:nvSpPr>
            <xdr:cNvPr id="5271" name="Check Box 151" hidden="1">
              <a:extLst>
                <a:ext uri="{63B3BB69-23CF-44E3-9099-C40C66FF867C}">
                  <a14:compatExt spid="_x0000_s5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9525</xdr:rowOff>
        </xdr:from>
        <xdr:to>
          <xdr:col>4</xdr:col>
          <xdr:colOff>676275</xdr:colOff>
          <xdr:row>190</xdr:row>
          <xdr:rowOff>19050</xdr:rowOff>
        </xdr:to>
        <xdr:sp macro="" textlink="">
          <xdr:nvSpPr>
            <xdr:cNvPr id="5272" name="Check Box 152" hidden="1">
              <a:extLst>
                <a:ext uri="{63B3BB69-23CF-44E3-9099-C40C66FF867C}">
                  <a14:compatExt spid="_x0000_s5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38100</xdr:rowOff>
        </xdr:from>
        <xdr:to>
          <xdr:col>4</xdr:col>
          <xdr:colOff>676275</xdr:colOff>
          <xdr:row>191</xdr:row>
          <xdr:rowOff>38100</xdr:rowOff>
        </xdr:to>
        <xdr:sp macro="" textlink="">
          <xdr:nvSpPr>
            <xdr:cNvPr id="5273" name="Check Box 153" hidden="1">
              <a:extLst>
                <a:ext uri="{63B3BB69-23CF-44E3-9099-C40C66FF867C}">
                  <a14:compatExt spid="_x0000_s5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47625</xdr:rowOff>
        </xdr:from>
        <xdr:to>
          <xdr:col>4</xdr:col>
          <xdr:colOff>676275</xdr:colOff>
          <xdr:row>192</xdr:row>
          <xdr:rowOff>47625</xdr:rowOff>
        </xdr:to>
        <xdr:sp macro="" textlink="">
          <xdr:nvSpPr>
            <xdr:cNvPr id="5274" name="Check Box 154" hidden="1">
              <a:extLst>
                <a:ext uri="{63B3BB69-23CF-44E3-9099-C40C66FF867C}">
                  <a14:compatExt spid="_x0000_s5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198</xdr:row>
          <xdr:rowOff>28575</xdr:rowOff>
        </xdr:from>
        <xdr:to>
          <xdr:col>4</xdr:col>
          <xdr:colOff>676275</xdr:colOff>
          <xdr:row>199</xdr:row>
          <xdr:rowOff>28575</xdr:rowOff>
        </xdr:to>
        <xdr:sp macro="" textlink="">
          <xdr:nvSpPr>
            <xdr:cNvPr id="5281" name="Check Box 161" hidden="1">
              <a:extLst>
                <a:ext uri="{63B3BB69-23CF-44E3-9099-C40C66FF867C}">
                  <a14:compatExt spid="_x0000_s5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47625</xdr:rowOff>
        </xdr:from>
        <xdr:to>
          <xdr:col>4</xdr:col>
          <xdr:colOff>676275</xdr:colOff>
          <xdr:row>200</xdr:row>
          <xdr:rowOff>47625</xdr:rowOff>
        </xdr:to>
        <xdr:sp macro="" textlink="">
          <xdr:nvSpPr>
            <xdr:cNvPr id="5282" name="Check Box 162" hidden="1">
              <a:extLst>
                <a:ext uri="{63B3BB69-23CF-44E3-9099-C40C66FF867C}">
                  <a14:compatExt spid="_x0000_s5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9525</xdr:rowOff>
        </xdr:from>
        <xdr:to>
          <xdr:col>4</xdr:col>
          <xdr:colOff>676275</xdr:colOff>
          <xdr:row>198</xdr:row>
          <xdr:rowOff>9525</xdr:rowOff>
        </xdr:to>
        <xdr:sp macro="" textlink="">
          <xdr:nvSpPr>
            <xdr:cNvPr id="5283" name="Check Box 163" hidden="1">
              <a:extLst>
                <a:ext uri="{63B3BB69-23CF-44E3-9099-C40C66FF867C}">
                  <a14:compatExt spid="_x0000_s5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28575</xdr:rowOff>
        </xdr:from>
        <xdr:to>
          <xdr:col>4</xdr:col>
          <xdr:colOff>676275</xdr:colOff>
          <xdr:row>204</xdr:row>
          <xdr:rowOff>28575</xdr:rowOff>
        </xdr:to>
        <xdr:sp macro="" textlink="">
          <xdr:nvSpPr>
            <xdr:cNvPr id="5284" name="Check Box 164" hidden="1">
              <a:extLst>
                <a:ext uri="{63B3BB69-23CF-44E3-9099-C40C66FF867C}">
                  <a14:compatExt spid="_x0000_s5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47625</xdr:rowOff>
        </xdr:from>
        <xdr:to>
          <xdr:col>4</xdr:col>
          <xdr:colOff>676275</xdr:colOff>
          <xdr:row>205</xdr:row>
          <xdr:rowOff>47625</xdr:rowOff>
        </xdr:to>
        <xdr:sp macro="" textlink="">
          <xdr:nvSpPr>
            <xdr:cNvPr id="5285" name="Check Box 165" hidden="1">
              <a:extLst>
                <a:ext uri="{63B3BB69-23CF-44E3-9099-C40C66FF867C}">
                  <a14:compatExt spid="_x0000_s5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9525</xdr:rowOff>
        </xdr:from>
        <xdr:to>
          <xdr:col>4</xdr:col>
          <xdr:colOff>676275</xdr:colOff>
          <xdr:row>203</xdr:row>
          <xdr:rowOff>9525</xdr:rowOff>
        </xdr:to>
        <xdr:sp macro="" textlink="">
          <xdr:nvSpPr>
            <xdr:cNvPr id="5286" name="Check Box 166" hidden="1">
              <a:extLst>
                <a:ext uri="{63B3BB69-23CF-44E3-9099-C40C66FF867C}">
                  <a14:compatExt spid="_x0000_s5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28575</xdr:rowOff>
        </xdr:from>
        <xdr:to>
          <xdr:col>4</xdr:col>
          <xdr:colOff>676275</xdr:colOff>
          <xdr:row>209</xdr:row>
          <xdr:rowOff>28575</xdr:rowOff>
        </xdr:to>
        <xdr:sp macro="" textlink="">
          <xdr:nvSpPr>
            <xdr:cNvPr id="5287" name="Check Box 167" hidden="1">
              <a:extLst>
                <a:ext uri="{63B3BB69-23CF-44E3-9099-C40C66FF867C}">
                  <a14:compatExt spid="_x0000_s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47625</xdr:rowOff>
        </xdr:from>
        <xdr:to>
          <xdr:col>4</xdr:col>
          <xdr:colOff>676275</xdr:colOff>
          <xdr:row>210</xdr:row>
          <xdr:rowOff>47625</xdr:rowOff>
        </xdr:to>
        <xdr:sp macro="" textlink="">
          <xdr:nvSpPr>
            <xdr:cNvPr id="5288" name="Check Box 168" hidden="1">
              <a:extLst>
                <a:ext uri="{63B3BB69-23CF-44E3-9099-C40C66FF867C}">
                  <a14:compatExt spid="_x0000_s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9525</xdr:rowOff>
        </xdr:from>
        <xdr:to>
          <xdr:col>4</xdr:col>
          <xdr:colOff>676275</xdr:colOff>
          <xdr:row>208</xdr:row>
          <xdr:rowOff>9525</xdr:rowOff>
        </xdr:to>
        <xdr:sp macro="" textlink="">
          <xdr:nvSpPr>
            <xdr:cNvPr id="5289" name="Check Box 169" hidden="1">
              <a:extLst>
                <a:ext uri="{63B3BB69-23CF-44E3-9099-C40C66FF867C}">
                  <a14:compatExt spid="_x0000_s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28575</xdr:rowOff>
        </xdr:from>
        <xdr:to>
          <xdr:col>4</xdr:col>
          <xdr:colOff>676275</xdr:colOff>
          <xdr:row>214</xdr:row>
          <xdr:rowOff>28575</xdr:rowOff>
        </xdr:to>
        <xdr:sp macro="" textlink="">
          <xdr:nvSpPr>
            <xdr:cNvPr id="5290" name="Check Box 170" hidden="1">
              <a:extLst>
                <a:ext uri="{63B3BB69-23CF-44E3-9099-C40C66FF867C}">
                  <a14:compatExt spid="_x0000_s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47625</xdr:rowOff>
        </xdr:from>
        <xdr:to>
          <xdr:col>4</xdr:col>
          <xdr:colOff>676275</xdr:colOff>
          <xdr:row>215</xdr:row>
          <xdr:rowOff>47625</xdr:rowOff>
        </xdr:to>
        <xdr:sp macro="" textlink="">
          <xdr:nvSpPr>
            <xdr:cNvPr id="5291" name="Check Box 171" hidden="1">
              <a:extLst>
                <a:ext uri="{63B3BB69-23CF-44E3-9099-C40C66FF867C}">
                  <a14:compatExt spid="_x0000_s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9525</xdr:rowOff>
        </xdr:from>
        <xdr:to>
          <xdr:col>4</xdr:col>
          <xdr:colOff>676275</xdr:colOff>
          <xdr:row>213</xdr:row>
          <xdr:rowOff>9525</xdr:rowOff>
        </xdr:to>
        <xdr:sp macro="" textlink="">
          <xdr:nvSpPr>
            <xdr:cNvPr id="5292" name="Check Box 172" hidden="1">
              <a:extLst>
                <a:ext uri="{63B3BB69-23CF-44E3-9099-C40C66FF867C}">
                  <a14:compatExt spid="_x0000_s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28575</xdr:rowOff>
        </xdr:from>
        <xdr:to>
          <xdr:col>4</xdr:col>
          <xdr:colOff>676275</xdr:colOff>
          <xdr:row>219</xdr:row>
          <xdr:rowOff>28575</xdr:rowOff>
        </xdr:to>
        <xdr:sp macro="" textlink="">
          <xdr:nvSpPr>
            <xdr:cNvPr id="5293" name="Check Box 173" hidden="1">
              <a:extLst>
                <a:ext uri="{63B3BB69-23CF-44E3-9099-C40C66FF867C}">
                  <a14:compatExt spid="_x0000_s5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47625</xdr:rowOff>
        </xdr:from>
        <xdr:to>
          <xdr:col>4</xdr:col>
          <xdr:colOff>676275</xdr:colOff>
          <xdr:row>220</xdr:row>
          <xdr:rowOff>47625</xdr:rowOff>
        </xdr:to>
        <xdr:sp macro="" textlink="">
          <xdr:nvSpPr>
            <xdr:cNvPr id="5294" name="Check Box 174" hidden="1">
              <a:extLst>
                <a:ext uri="{63B3BB69-23CF-44E3-9099-C40C66FF867C}">
                  <a14:compatExt spid="_x0000_s5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9525</xdr:rowOff>
        </xdr:from>
        <xdr:to>
          <xdr:col>4</xdr:col>
          <xdr:colOff>676275</xdr:colOff>
          <xdr:row>218</xdr:row>
          <xdr:rowOff>9525</xdr:rowOff>
        </xdr:to>
        <xdr:sp macro="" textlink="">
          <xdr:nvSpPr>
            <xdr:cNvPr id="5295" name="Check Box 175" hidden="1">
              <a:extLst>
                <a:ext uri="{63B3BB69-23CF-44E3-9099-C40C66FF867C}">
                  <a14:compatExt spid="_x0000_s5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28575</xdr:rowOff>
        </xdr:from>
        <xdr:to>
          <xdr:col>4</xdr:col>
          <xdr:colOff>676275</xdr:colOff>
          <xdr:row>224</xdr:row>
          <xdr:rowOff>28575</xdr:rowOff>
        </xdr:to>
        <xdr:sp macro="" textlink="">
          <xdr:nvSpPr>
            <xdr:cNvPr id="5296" name="Check Box 176" hidden="1">
              <a:extLst>
                <a:ext uri="{63B3BB69-23CF-44E3-9099-C40C66FF867C}">
                  <a14:compatExt spid="_x0000_s5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47625</xdr:rowOff>
        </xdr:from>
        <xdr:to>
          <xdr:col>4</xdr:col>
          <xdr:colOff>676275</xdr:colOff>
          <xdr:row>225</xdr:row>
          <xdr:rowOff>47625</xdr:rowOff>
        </xdr:to>
        <xdr:sp macro="" textlink="">
          <xdr:nvSpPr>
            <xdr:cNvPr id="5297" name="Check Box 177" hidden="1">
              <a:extLst>
                <a:ext uri="{63B3BB69-23CF-44E3-9099-C40C66FF867C}">
                  <a14:compatExt spid="_x0000_s5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9525</xdr:rowOff>
        </xdr:from>
        <xdr:to>
          <xdr:col>4</xdr:col>
          <xdr:colOff>676275</xdr:colOff>
          <xdr:row>223</xdr:row>
          <xdr:rowOff>9525</xdr:rowOff>
        </xdr:to>
        <xdr:sp macro="" textlink="">
          <xdr:nvSpPr>
            <xdr:cNvPr id="5298" name="Check Box 178" hidden="1">
              <a:extLst>
                <a:ext uri="{63B3BB69-23CF-44E3-9099-C40C66FF867C}">
                  <a14:compatExt spid="_x0000_s5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228</xdr:row>
          <xdr:rowOff>28575</xdr:rowOff>
        </xdr:from>
        <xdr:to>
          <xdr:col>4</xdr:col>
          <xdr:colOff>676275</xdr:colOff>
          <xdr:row>229</xdr:row>
          <xdr:rowOff>28575</xdr:rowOff>
        </xdr:to>
        <xdr:sp macro="" textlink="">
          <xdr:nvSpPr>
            <xdr:cNvPr id="5299" name="Check Box 179" hidden="1">
              <a:extLst>
                <a:ext uri="{63B3BB69-23CF-44E3-9099-C40C66FF867C}">
                  <a14:compatExt spid="_x0000_s5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229</xdr:row>
          <xdr:rowOff>47625</xdr:rowOff>
        </xdr:from>
        <xdr:to>
          <xdr:col>4</xdr:col>
          <xdr:colOff>676275</xdr:colOff>
          <xdr:row>230</xdr:row>
          <xdr:rowOff>47625</xdr:rowOff>
        </xdr:to>
        <xdr:sp macro="" textlink="">
          <xdr:nvSpPr>
            <xdr:cNvPr id="5300" name="Check Box 180" hidden="1">
              <a:extLst>
                <a:ext uri="{63B3BB69-23CF-44E3-9099-C40C66FF867C}">
                  <a14:compatExt spid="_x0000_s5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9525</xdr:rowOff>
        </xdr:from>
        <xdr:to>
          <xdr:col>4</xdr:col>
          <xdr:colOff>676275</xdr:colOff>
          <xdr:row>228</xdr:row>
          <xdr:rowOff>9525</xdr:rowOff>
        </xdr:to>
        <xdr:sp macro="" textlink="">
          <xdr:nvSpPr>
            <xdr:cNvPr id="5301" name="Check Box 181" hidden="1">
              <a:extLst>
                <a:ext uri="{63B3BB69-23CF-44E3-9099-C40C66FF867C}">
                  <a14:compatExt spid="_x0000_s5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233</xdr:row>
          <xdr:rowOff>28575</xdr:rowOff>
        </xdr:from>
        <xdr:to>
          <xdr:col>4</xdr:col>
          <xdr:colOff>676275</xdr:colOff>
          <xdr:row>234</xdr:row>
          <xdr:rowOff>28575</xdr:rowOff>
        </xdr:to>
        <xdr:sp macro="" textlink="">
          <xdr:nvSpPr>
            <xdr:cNvPr id="5302" name="Check Box 182" hidden="1">
              <a:extLst>
                <a:ext uri="{63B3BB69-23CF-44E3-9099-C40C66FF867C}">
                  <a14:compatExt spid="_x0000_s5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47625</xdr:rowOff>
        </xdr:from>
        <xdr:to>
          <xdr:col>4</xdr:col>
          <xdr:colOff>676275</xdr:colOff>
          <xdr:row>235</xdr:row>
          <xdr:rowOff>47625</xdr:rowOff>
        </xdr:to>
        <xdr:sp macro="" textlink="">
          <xdr:nvSpPr>
            <xdr:cNvPr id="5303" name="Check Box 183" hidden="1">
              <a:extLst>
                <a:ext uri="{63B3BB69-23CF-44E3-9099-C40C66FF867C}">
                  <a14:compatExt spid="_x0000_s5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9525</xdr:rowOff>
        </xdr:from>
        <xdr:to>
          <xdr:col>4</xdr:col>
          <xdr:colOff>676275</xdr:colOff>
          <xdr:row>233</xdr:row>
          <xdr:rowOff>9525</xdr:rowOff>
        </xdr:to>
        <xdr:sp macro="" textlink="">
          <xdr:nvSpPr>
            <xdr:cNvPr id="5304" name="Check Box 184" hidden="1">
              <a:extLst>
                <a:ext uri="{63B3BB69-23CF-44E3-9099-C40C66FF867C}">
                  <a14:compatExt spid="_x0000_s5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28575</xdr:rowOff>
        </xdr:from>
        <xdr:to>
          <xdr:col>4</xdr:col>
          <xdr:colOff>676275</xdr:colOff>
          <xdr:row>239</xdr:row>
          <xdr:rowOff>28575</xdr:rowOff>
        </xdr:to>
        <xdr:sp macro="" textlink="">
          <xdr:nvSpPr>
            <xdr:cNvPr id="5305" name="Check Box 185" hidden="1">
              <a:extLst>
                <a:ext uri="{63B3BB69-23CF-44E3-9099-C40C66FF867C}">
                  <a14:compatExt spid="_x0000_s5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239</xdr:row>
          <xdr:rowOff>47625</xdr:rowOff>
        </xdr:from>
        <xdr:to>
          <xdr:col>4</xdr:col>
          <xdr:colOff>676275</xdr:colOff>
          <xdr:row>240</xdr:row>
          <xdr:rowOff>47625</xdr:rowOff>
        </xdr:to>
        <xdr:sp macro="" textlink="">
          <xdr:nvSpPr>
            <xdr:cNvPr id="5306" name="Check Box 186" hidden="1">
              <a:extLst>
                <a:ext uri="{63B3BB69-23CF-44E3-9099-C40C66FF867C}">
                  <a14:compatExt spid="_x0000_s5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237</xdr:row>
          <xdr:rowOff>9525</xdr:rowOff>
        </xdr:from>
        <xdr:to>
          <xdr:col>4</xdr:col>
          <xdr:colOff>676275</xdr:colOff>
          <xdr:row>238</xdr:row>
          <xdr:rowOff>9525</xdr:rowOff>
        </xdr:to>
        <xdr:sp macro="" textlink="">
          <xdr:nvSpPr>
            <xdr:cNvPr id="5307" name="Check Box 187" hidden="1">
              <a:extLst>
                <a:ext uri="{63B3BB69-23CF-44E3-9099-C40C66FF867C}">
                  <a14:compatExt spid="_x0000_s5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28575</xdr:rowOff>
        </xdr:from>
        <xdr:to>
          <xdr:col>4</xdr:col>
          <xdr:colOff>676275</xdr:colOff>
          <xdr:row>244</xdr:row>
          <xdr:rowOff>28575</xdr:rowOff>
        </xdr:to>
        <xdr:sp macro="" textlink="">
          <xdr:nvSpPr>
            <xdr:cNvPr id="5308" name="Check Box 188" hidden="1">
              <a:extLst>
                <a:ext uri="{63B3BB69-23CF-44E3-9099-C40C66FF867C}">
                  <a14:compatExt spid="_x0000_s5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244</xdr:row>
          <xdr:rowOff>47625</xdr:rowOff>
        </xdr:from>
        <xdr:to>
          <xdr:col>4</xdr:col>
          <xdr:colOff>676275</xdr:colOff>
          <xdr:row>245</xdr:row>
          <xdr:rowOff>47625</xdr:rowOff>
        </xdr:to>
        <xdr:sp macro="" textlink="">
          <xdr:nvSpPr>
            <xdr:cNvPr id="5309" name="Check Box 189" hidden="1">
              <a:extLst>
                <a:ext uri="{63B3BB69-23CF-44E3-9099-C40C66FF867C}">
                  <a14:compatExt spid="_x0000_s5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9525</xdr:rowOff>
        </xdr:from>
        <xdr:to>
          <xdr:col>4</xdr:col>
          <xdr:colOff>676275</xdr:colOff>
          <xdr:row>243</xdr:row>
          <xdr:rowOff>9525</xdr:rowOff>
        </xdr:to>
        <xdr:sp macro="" textlink="">
          <xdr:nvSpPr>
            <xdr:cNvPr id="5310" name="Check Box 190" hidden="1">
              <a:extLst>
                <a:ext uri="{63B3BB69-23CF-44E3-9099-C40C66FF867C}">
                  <a14:compatExt spid="_x0000_s5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9525</xdr:rowOff>
        </xdr:from>
        <xdr:to>
          <xdr:col>4</xdr:col>
          <xdr:colOff>676275</xdr:colOff>
          <xdr:row>46</xdr:row>
          <xdr:rowOff>19050</xdr:rowOff>
        </xdr:to>
        <xdr:sp macro="" textlink="">
          <xdr:nvSpPr>
            <xdr:cNvPr id="5319" name="Check Box 199" hidden="1">
              <a:extLst>
                <a:ext uri="{63B3BB69-23CF-44E3-9099-C40C66FF867C}">
                  <a14:compatExt spid="_x0000_s5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about the situation 'before the course' </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xdr:row>
          <xdr:rowOff>38100</xdr:rowOff>
        </xdr:from>
        <xdr:to>
          <xdr:col>4</xdr:col>
          <xdr:colOff>676275</xdr:colOff>
          <xdr:row>47</xdr:row>
          <xdr:rowOff>38100</xdr:rowOff>
        </xdr:to>
        <xdr:sp macro="" textlink="">
          <xdr:nvSpPr>
            <xdr:cNvPr id="5320" name="Check Box 200" hidden="1">
              <a:extLst>
                <a:ext uri="{63B3BB69-23CF-44E3-9099-C40C66FF867C}">
                  <a14:compatExt spid="_x0000_s5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at the end of the course (evaluation)</a:t>
              </a:r>
              <a:endParaRPr lang="en-GB"/>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47625</xdr:rowOff>
        </xdr:from>
        <xdr:to>
          <xdr:col>4</xdr:col>
          <xdr:colOff>676275</xdr:colOff>
          <xdr:row>48</xdr:row>
          <xdr:rowOff>47625</xdr:rowOff>
        </xdr:to>
        <xdr:sp macro="" textlink="">
          <xdr:nvSpPr>
            <xdr:cNvPr id="5321" name="Check Box 201" hidden="1">
              <a:extLst>
                <a:ext uri="{63B3BB69-23CF-44E3-9099-C40C66FF867C}">
                  <a14:compatExt spid="_x0000_s5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3-6 months after the course (follow-up)</a:t>
              </a:r>
              <a:endParaRPr lang="en-GB"/>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32384</xdr:colOff>
      <xdr:row>10</xdr:row>
      <xdr:rowOff>38100</xdr:rowOff>
    </xdr:from>
    <xdr:to>
      <xdr:col>4</xdr:col>
      <xdr:colOff>693420</xdr:colOff>
      <xdr:row>25</xdr:row>
      <xdr:rowOff>144780</xdr:rowOff>
    </xdr:to>
    <xdr:graphicFrame macro="">
      <xdr:nvGraphicFramePr>
        <xdr:cNvPr id="6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101831</xdr:colOff>
      <xdr:row>0</xdr:row>
      <xdr:rowOff>23899</xdr:rowOff>
    </xdr:from>
    <xdr:to>
      <xdr:col>8</xdr:col>
      <xdr:colOff>757151</xdr:colOff>
      <xdr:row>2</xdr:row>
      <xdr:rowOff>167467</xdr:rowOff>
    </xdr:to>
    <xdr:pic>
      <xdr:nvPicPr>
        <xdr:cNvPr id="1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43399" y="23899"/>
          <a:ext cx="3123161" cy="628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10</xdr:row>
      <xdr:rowOff>38100</xdr:rowOff>
    </xdr:from>
    <xdr:to>
      <xdr:col>8</xdr:col>
      <xdr:colOff>624840</xdr:colOff>
      <xdr:row>26</xdr:row>
      <xdr:rowOff>7621</xdr:rowOff>
    </xdr:to>
    <xdr:graphicFrame macro="">
      <xdr:nvGraphicFramePr>
        <xdr:cNvPr id="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196215</xdr:colOff>
      <xdr:row>10</xdr:row>
      <xdr:rowOff>36195</xdr:rowOff>
    </xdr:from>
    <xdr:to>
      <xdr:col>12</xdr:col>
      <xdr:colOff>630555</xdr:colOff>
      <xdr:row>26</xdr:row>
      <xdr:rowOff>5716</xdr:rowOff>
    </xdr:to>
    <xdr:graphicFrame macro="">
      <xdr:nvGraphicFramePr>
        <xdr:cNvPr id="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219075</xdr:colOff>
      <xdr:row>10</xdr:row>
      <xdr:rowOff>34290</xdr:rowOff>
    </xdr:from>
    <xdr:to>
      <xdr:col>16</xdr:col>
      <xdr:colOff>653415</xdr:colOff>
      <xdr:row>26</xdr:row>
      <xdr:rowOff>3811</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238125</xdr:colOff>
      <xdr:row>29</xdr:row>
      <xdr:rowOff>66675</xdr:rowOff>
    </xdr:from>
    <xdr:to>
      <xdr:col>4</xdr:col>
      <xdr:colOff>651511</xdr:colOff>
      <xdr:row>33</xdr:row>
      <xdr:rowOff>76200</xdr:rowOff>
    </xdr:to>
    <xdr:graphicFrame macro="">
      <xdr:nvGraphicFramePr>
        <xdr:cNvPr id="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180975</xdr:colOff>
      <xdr:row>29</xdr:row>
      <xdr:rowOff>60960</xdr:rowOff>
    </xdr:from>
    <xdr:to>
      <xdr:col>8</xdr:col>
      <xdr:colOff>615315</xdr:colOff>
      <xdr:row>33</xdr:row>
      <xdr:rowOff>68580</xdr:rowOff>
    </xdr:to>
    <xdr:graphicFrame macro="">
      <xdr:nvGraphicFramePr>
        <xdr:cNvPr id="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186690</xdr:colOff>
      <xdr:row>29</xdr:row>
      <xdr:rowOff>59055</xdr:rowOff>
    </xdr:from>
    <xdr:to>
      <xdr:col>12</xdr:col>
      <xdr:colOff>621030</xdr:colOff>
      <xdr:row>33</xdr:row>
      <xdr:rowOff>66675</xdr:rowOff>
    </xdr:to>
    <xdr:graphicFrame macro="">
      <xdr:nvGraphicFramePr>
        <xdr:cNvPr id="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209550</xdr:colOff>
      <xdr:row>29</xdr:row>
      <xdr:rowOff>57150</xdr:rowOff>
    </xdr:from>
    <xdr:to>
      <xdr:col>16</xdr:col>
      <xdr:colOff>643890</xdr:colOff>
      <xdr:row>33</xdr:row>
      <xdr:rowOff>64770</xdr:rowOff>
    </xdr:to>
    <xdr:graphicFrame macro="">
      <xdr:nvGraphicFramePr>
        <xdr:cNvPr id="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xdr:colOff>
      <xdr:row>37</xdr:row>
      <xdr:rowOff>57150</xdr:rowOff>
    </xdr:from>
    <xdr:to>
      <xdr:col>4</xdr:col>
      <xdr:colOff>670561</xdr:colOff>
      <xdr:row>42</xdr:row>
      <xdr:rowOff>180975</xdr:rowOff>
    </xdr:to>
    <xdr:graphicFrame macro="">
      <xdr:nvGraphicFramePr>
        <xdr:cNvPr id="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200025</xdr:colOff>
      <xdr:row>37</xdr:row>
      <xdr:rowOff>51435</xdr:rowOff>
    </xdr:from>
    <xdr:to>
      <xdr:col>8</xdr:col>
      <xdr:colOff>634365</xdr:colOff>
      <xdr:row>42</xdr:row>
      <xdr:rowOff>182880</xdr:rowOff>
    </xdr:to>
    <xdr:graphicFrame macro="">
      <xdr:nvGraphicFramePr>
        <xdr:cNvPr id="3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205740</xdr:colOff>
      <xdr:row>37</xdr:row>
      <xdr:rowOff>49530</xdr:rowOff>
    </xdr:from>
    <xdr:to>
      <xdr:col>12</xdr:col>
      <xdr:colOff>640080</xdr:colOff>
      <xdr:row>42</xdr:row>
      <xdr:rowOff>180975</xdr:rowOff>
    </xdr:to>
    <xdr:graphicFrame macro="">
      <xdr:nvGraphicFramePr>
        <xdr:cNvPr id="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13</xdr:col>
      <xdr:colOff>228600</xdr:colOff>
      <xdr:row>37</xdr:row>
      <xdr:rowOff>47625</xdr:rowOff>
    </xdr:from>
    <xdr:to>
      <xdr:col>16</xdr:col>
      <xdr:colOff>662940</xdr:colOff>
      <xdr:row>42</xdr:row>
      <xdr:rowOff>179070</xdr:rowOff>
    </xdr:to>
    <xdr:graphicFrame macro="">
      <xdr:nvGraphicFramePr>
        <xdr:cNvPr id="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45</xdr:row>
      <xdr:rowOff>85725</xdr:rowOff>
    </xdr:from>
    <xdr:to>
      <xdr:col>4</xdr:col>
      <xdr:colOff>661036</xdr:colOff>
      <xdr:row>50</xdr:row>
      <xdr:rowOff>209550</xdr:rowOff>
    </xdr:to>
    <xdr:graphicFrame macro="">
      <xdr:nvGraphicFramePr>
        <xdr:cNvPr id="10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190500</xdr:colOff>
      <xdr:row>45</xdr:row>
      <xdr:rowOff>80010</xdr:rowOff>
    </xdr:from>
    <xdr:to>
      <xdr:col>8</xdr:col>
      <xdr:colOff>624840</xdr:colOff>
      <xdr:row>50</xdr:row>
      <xdr:rowOff>211456</xdr:rowOff>
    </xdr:to>
    <xdr:graphicFrame macro="">
      <xdr:nvGraphicFramePr>
        <xdr:cNvPr id="10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196215</xdr:colOff>
      <xdr:row>45</xdr:row>
      <xdr:rowOff>78105</xdr:rowOff>
    </xdr:from>
    <xdr:to>
      <xdr:col>12</xdr:col>
      <xdr:colOff>630555</xdr:colOff>
      <xdr:row>50</xdr:row>
      <xdr:rowOff>209551</xdr:rowOff>
    </xdr:to>
    <xdr:graphicFrame macro="">
      <xdr:nvGraphicFramePr>
        <xdr:cNvPr id="1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13</xdr:col>
      <xdr:colOff>219075</xdr:colOff>
      <xdr:row>45</xdr:row>
      <xdr:rowOff>76200</xdr:rowOff>
    </xdr:from>
    <xdr:to>
      <xdr:col>16</xdr:col>
      <xdr:colOff>653415</xdr:colOff>
      <xdr:row>50</xdr:row>
      <xdr:rowOff>207646</xdr:rowOff>
    </xdr:to>
    <xdr:graphicFrame macro="">
      <xdr:nvGraphicFramePr>
        <xdr:cNvPr id="1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53</xdr:row>
      <xdr:rowOff>76200</xdr:rowOff>
    </xdr:from>
    <xdr:to>
      <xdr:col>4</xdr:col>
      <xdr:colOff>661036</xdr:colOff>
      <xdr:row>58</xdr:row>
      <xdr:rowOff>104775</xdr:rowOff>
    </xdr:to>
    <xdr:graphicFrame macro="">
      <xdr:nvGraphicFramePr>
        <xdr:cNvPr id="10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196215</xdr:colOff>
      <xdr:row>53</xdr:row>
      <xdr:rowOff>68580</xdr:rowOff>
    </xdr:from>
    <xdr:to>
      <xdr:col>12</xdr:col>
      <xdr:colOff>630555</xdr:colOff>
      <xdr:row>58</xdr:row>
      <xdr:rowOff>104774</xdr:rowOff>
    </xdr:to>
    <xdr:graphicFrame macro="">
      <xdr:nvGraphicFramePr>
        <xdr:cNvPr id="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219075</xdr:colOff>
      <xdr:row>53</xdr:row>
      <xdr:rowOff>66675</xdr:rowOff>
    </xdr:from>
    <xdr:to>
      <xdr:col>16</xdr:col>
      <xdr:colOff>653415</xdr:colOff>
      <xdr:row>58</xdr:row>
      <xdr:rowOff>102869</xdr:rowOff>
    </xdr:to>
    <xdr:graphicFrame macro="">
      <xdr:nvGraphicFramePr>
        <xdr:cNvPr id="1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61</xdr:row>
      <xdr:rowOff>66675</xdr:rowOff>
    </xdr:from>
    <xdr:to>
      <xdr:col>4</xdr:col>
      <xdr:colOff>661036</xdr:colOff>
      <xdr:row>66</xdr:row>
      <xdr:rowOff>190500</xdr:rowOff>
    </xdr:to>
    <xdr:graphicFrame macro="">
      <xdr:nvGraphicFramePr>
        <xdr:cNvPr id="10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190500</xdr:colOff>
      <xdr:row>61</xdr:row>
      <xdr:rowOff>60960</xdr:rowOff>
    </xdr:from>
    <xdr:to>
      <xdr:col>8</xdr:col>
      <xdr:colOff>624840</xdr:colOff>
      <xdr:row>66</xdr:row>
      <xdr:rowOff>192405</xdr:rowOff>
    </xdr:to>
    <xdr:graphicFrame macro="">
      <xdr:nvGraphicFramePr>
        <xdr:cNvPr id="1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196215</xdr:colOff>
      <xdr:row>61</xdr:row>
      <xdr:rowOff>59055</xdr:rowOff>
    </xdr:from>
    <xdr:to>
      <xdr:col>12</xdr:col>
      <xdr:colOff>630555</xdr:colOff>
      <xdr:row>66</xdr:row>
      <xdr:rowOff>190500</xdr:rowOff>
    </xdr:to>
    <xdr:graphicFrame macro="">
      <xdr:nvGraphicFramePr>
        <xdr:cNvPr id="1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13</xdr:col>
      <xdr:colOff>219075</xdr:colOff>
      <xdr:row>61</xdr:row>
      <xdr:rowOff>57150</xdr:rowOff>
    </xdr:from>
    <xdr:to>
      <xdr:col>16</xdr:col>
      <xdr:colOff>653415</xdr:colOff>
      <xdr:row>66</xdr:row>
      <xdr:rowOff>188595</xdr:rowOff>
    </xdr:to>
    <xdr:graphicFrame macro="">
      <xdr:nvGraphicFramePr>
        <xdr:cNvPr id="1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69</xdr:row>
      <xdr:rowOff>66675</xdr:rowOff>
    </xdr:from>
    <xdr:to>
      <xdr:col>4</xdr:col>
      <xdr:colOff>661036</xdr:colOff>
      <xdr:row>74</xdr:row>
      <xdr:rowOff>142875</xdr:rowOff>
    </xdr:to>
    <xdr:graphicFrame macro="">
      <xdr:nvGraphicFramePr>
        <xdr:cNvPr id="1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xdr:col>
      <xdr:colOff>190500</xdr:colOff>
      <xdr:row>69</xdr:row>
      <xdr:rowOff>60960</xdr:rowOff>
    </xdr:from>
    <xdr:to>
      <xdr:col>8</xdr:col>
      <xdr:colOff>624840</xdr:colOff>
      <xdr:row>74</xdr:row>
      <xdr:rowOff>144780</xdr:rowOff>
    </xdr:to>
    <xdr:graphicFrame macro="">
      <xdr:nvGraphicFramePr>
        <xdr:cNvPr id="1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196215</xdr:colOff>
      <xdr:row>69</xdr:row>
      <xdr:rowOff>59055</xdr:rowOff>
    </xdr:from>
    <xdr:to>
      <xdr:col>12</xdr:col>
      <xdr:colOff>630555</xdr:colOff>
      <xdr:row>74</xdr:row>
      <xdr:rowOff>142875</xdr:rowOff>
    </xdr:to>
    <xdr:graphicFrame macro="">
      <xdr:nvGraphicFramePr>
        <xdr:cNvPr id="1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13</xdr:col>
      <xdr:colOff>219075</xdr:colOff>
      <xdr:row>69</xdr:row>
      <xdr:rowOff>57150</xdr:rowOff>
    </xdr:from>
    <xdr:to>
      <xdr:col>16</xdr:col>
      <xdr:colOff>653415</xdr:colOff>
      <xdr:row>74</xdr:row>
      <xdr:rowOff>140970</xdr:rowOff>
    </xdr:to>
    <xdr:graphicFrame macro="">
      <xdr:nvGraphicFramePr>
        <xdr:cNvPr id="1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77</xdr:row>
      <xdr:rowOff>76200</xdr:rowOff>
    </xdr:from>
    <xdr:to>
      <xdr:col>4</xdr:col>
      <xdr:colOff>661036</xdr:colOff>
      <xdr:row>82</xdr:row>
      <xdr:rowOff>200025</xdr:rowOff>
    </xdr:to>
    <xdr:graphicFrame macro="">
      <xdr:nvGraphicFramePr>
        <xdr:cNvPr id="1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5</xdr:col>
      <xdr:colOff>190500</xdr:colOff>
      <xdr:row>77</xdr:row>
      <xdr:rowOff>70485</xdr:rowOff>
    </xdr:from>
    <xdr:to>
      <xdr:col>8</xdr:col>
      <xdr:colOff>624840</xdr:colOff>
      <xdr:row>82</xdr:row>
      <xdr:rowOff>201930</xdr:rowOff>
    </xdr:to>
    <xdr:graphicFrame macro="">
      <xdr:nvGraphicFramePr>
        <xdr:cNvPr id="1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196215</xdr:colOff>
      <xdr:row>77</xdr:row>
      <xdr:rowOff>68580</xdr:rowOff>
    </xdr:from>
    <xdr:to>
      <xdr:col>12</xdr:col>
      <xdr:colOff>630555</xdr:colOff>
      <xdr:row>82</xdr:row>
      <xdr:rowOff>200025</xdr:rowOff>
    </xdr:to>
    <xdr:graphicFrame macro="">
      <xdr:nvGraphicFramePr>
        <xdr:cNvPr id="1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13</xdr:col>
      <xdr:colOff>219075</xdr:colOff>
      <xdr:row>77</xdr:row>
      <xdr:rowOff>66675</xdr:rowOff>
    </xdr:from>
    <xdr:to>
      <xdr:col>16</xdr:col>
      <xdr:colOff>653415</xdr:colOff>
      <xdr:row>82</xdr:row>
      <xdr:rowOff>198120</xdr:rowOff>
    </xdr:to>
    <xdr:graphicFrame macro="">
      <xdr:nvGraphicFramePr>
        <xdr:cNvPr id="1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85</xdr:row>
      <xdr:rowOff>76200</xdr:rowOff>
    </xdr:from>
    <xdr:to>
      <xdr:col>4</xdr:col>
      <xdr:colOff>661036</xdr:colOff>
      <xdr:row>90</xdr:row>
      <xdr:rowOff>200025</xdr:rowOff>
    </xdr:to>
    <xdr:graphicFrame macro="">
      <xdr:nvGraphicFramePr>
        <xdr:cNvPr id="1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5</xdr:col>
      <xdr:colOff>190500</xdr:colOff>
      <xdr:row>85</xdr:row>
      <xdr:rowOff>70485</xdr:rowOff>
    </xdr:from>
    <xdr:to>
      <xdr:col>8</xdr:col>
      <xdr:colOff>624840</xdr:colOff>
      <xdr:row>90</xdr:row>
      <xdr:rowOff>201930</xdr:rowOff>
    </xdr:to>
    <xdr:graphicFrame macro="">
      <xdr:nvGraphicFramePr>
        <xdr:cNvPr id="1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196215</xdr:colOff>
      <xdr:row>85</xdr:row>
      <xdr:rowOff>68580</xdr:rowOff>
    </xdr:from>
    <xdr:to>
      <xdr:col>12</xdr:col>
      <xdr:colOff>630555</xdr:colOff>
      <xdr:row>90</xdr:row>
      <xdr:rowOff>200025</xdr:rowOff>
    </xdr:to>
    <xdr:graphicFrame macro="">
      <xdr:nvGraphicFramePr>
        <xdr:cNvPr id="1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13</xdr:col>
      <xdr:colOff>219075</xdr:colOff>
      <xdr:row>85</xdr:row>
      <xdr:rowOff>66675</xdr:rowOff>
    </xdr:from>
    <xdr:to>
      <xdr:col>16</xdr:col>
      <xdr:colOff>653415</xdr:colOff>
      <xdr:row>90</xdr:row>
      <xdr:rowOff>198120</xdr:rowOff>
    </xdr:to>
    <xdr:graphicFrame macro="">
      <xdr:nvGraphicFramePr>
        <xdr:cNvPr id="1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93</xdr:row>
      <xdr:rowOff>85725</xdr:rowOff>
    </xdr:from>
    <xdr:to>
      <xdr:col>4</xdr:col>
      <xdr:colOff>661036</xdr:colOff>
      <xdr:row>98</xdr:row>
      <xdr:rowOff>209550</xdr:rowOff>
    </xdr:to>
    <xdr:graphicFrame macro="">
      <xdr:nvGraphicFramePr>
        <xdr:cNvPr id="1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5</xdr:col>
      <xdr:colOff>190500</xdr:colOff>
      <xdr:row>93</xdr:row>
      <xdr:rowOff>80010</xdr:rowOff>
    </xdr:from>
    <xdr:to>
      <xdr:col>8</xdr:col>
      <xdr:colOff>624840</xdr:colOff>
      <xdr:row>98</xdr:row>
      <xdr:rowOff>211454</xdr:rowOff>
    </xdr:to>
    <xdr:graphicFrame macro="">
      <xdr:nvGraphicFramePr>
        <xdr:cNvPr id="1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196215</xdr:colOff>
      <xdr:row>93</xdr:row>
      <xdr:rowOff>78105</xdr:rowOff>
    </xdr:from>
    <xdr:to>
      <xdr:col>12</xdr:col>
      <xdr:colOff>630555</xdr:colOff>
      <xdr:row>98</xdr:row>
      <xdr:rowOff>209549</xdr:rowOff>
    </xdr:to>
    <xdr:graphicFrame macro="">
      <xdr:nvGraphicFramePr>
        <xdr:cNvPr id="1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13</xdr:col>
      <xdr:colOff>219075</xdr:colOff>
      <xdr:row>93</xdr:row>
      <xdr:rowOff>76200</xdr:rowOff>
    </xdr:from>
    <xdr:to>
      <xdr:col>16</xdr:col>
      <xdr:colOff>653415</xdr:colOff>
      <xdr:row>98</xdr:row>
      <xdr:rowOff>207644</xdr:rowOff>
    </xdr:to>
    <xdr:graphicFrame macro="">
      <xdr:nvGraphicFramePr>
        <xdr:cNvPr id="1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101</xdr:row>
      <xdr:rowOff>76200</xdr:rowOff>
    </xdr:from>
    <xdr:to>
      <xdr:col>4</xdr:col>
      <xdr:colOff>661036</xdr:colOff>
      <xdr:row>106</xdr:row>
      <xdr:rowOff>200025</xdr:rowOff>
    </xdr:to>
    <xdr:graphicFrame macro="">
      <xdr:nvGraphicFramePr>
        <xdr:cNvPr id="1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5</xdr:col>
      <xdr:colOff>190500</xdr:colOff>
      <xdr:row>101</xdr:row>
      <xdr:rowOff>70485</xdr:rowOff>
    </xdr:from>
    <xdr:to>
      <xdr:col>8</xdr:col>
      <xdr:colOff>624840</xdr:colOff>
      <xdr:row>106</xdr:row>
      <xdr:rowOff>201931</xdr:rowOff>
    </xdr:to>
    <xdr:graphicFrame macro="">
      <xdr:nvGraphicFramePr>
        <xdr:cNvPr id="13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196215</xdr:colOff>
      <xdr:row>101</xdr:row>
      <xdr:rowOff>68580</xdr:rowOff>
    </xdr:from>
    <xdr:to>
      <xdr:col>12</xdr:col>
      <xdr:colOff>630555</xdr:colOff>
      <xdr:row>106</xdr:row>
      <xdr:rowOff>200026</xdr:rowOff>
    </xdr:to>
    <xdr:graphicFrame macro="">
      <xdr:nvGraphicFramePr>
        <xdr:cNvPr id="1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13</xdr:col>
      <xdr:colOff>219075</xdr:colOff>
      <xdr:row>101</xdr:row>
      <xdr:rowOff>66675</xdr:rowOff>
    </xdr:from>
    <xdr:to>
      <xdr:col>16</xdr:col>
      <xdr:colOff>653415</xdr:colOff>
      <xdr:row>106</xdr:row>
      <xdr:rowOff>198121</xdr:rowOff>
    </xdr:to>
    <xdr:graphicFrame macro="">
      <xdr:nvGraphicFramePr>
        <xdr:cNvPr id="1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109</xdr:row>
      <xdr:rowOff>76200</xdr:rowOff>
    </xdr:from>
    <xdr:to>
      <xdr:col>4</xdr:col>
      <xdr:colOff>661036</xdr:colOff>
      <xdr:row>114</xdr:row>
      <xdr:rowOff>200025</xdr:rowOff>
    </xdr:to>
    <xdr:graphicFrame macro="">
      <xdr:nvGraphicFramePr>
        <xdr:cNvPr id="13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5</xdr:col>
      <xdr:colOff>190500</xdr:colOff>
      <xdr:row>109</xdr:row>
      <xdr:rowOff>70485</xdr:rowOff>
    </xdr:from>
    <xdr:to>
      <xdr:col>8</xdr:col>
      <xdr:colOff>624840</xdr:colOff>
      <xdr:row>114</xdr:row>
      <xdr:rowOff>201930</xdr:rowOff>
    </xdr:to>
    <xdr:graphicFrame macro="">
      <xdr:nvGraphicFramePr>
        <xdr:cNvPr id="13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196215</xdr:colOff>
      <xdr:row>109</xdr:row>
      <xdr:rowOff>68580</xdr:rowOff>
    </xdr:from>
    <xdr:to>
      <xdr:col>12</xdr:col>
      <xdr:colOff>630555</xdr:colOff>
      <xdr:row>114</xdr:row>
      <xdr:rowOff>200025</xdr:rowOff>
    </xdr:to>
    <xdr:graphicFrame macro="">
      <xdr:nvGraphicFramePr>
        <xdr:cNvPr id="13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13</xdr:col>
      <xdr:colOff>219075</xdr:colOff>
      <xdr:row>109</xdr:row>
      <xdr:rowOff>66675</xdr:rowOff>
    </xdr:from>
    <xdr:to>
      <xdr:col>16</xdr:col>
      <xdr:colOff>653415</xdr:colOff>
      <xdr:row>114</xdr:row>
      <xdr:rowOff>198120</xdr:rowOff>
    </xdr:to>
    <xdr:graphicFrame macro="">
      <xdr:nvGraphicFramePr>
        <xdr:cNvPr id="1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117</xdr:row>
      <xdr:rowOff>85725</xdr:rowOff>
    </xdr:from>
    <xdr:to>
      <xdr:col>4</xdr:col>
      <xdr:colOff>661036</xdr:colOff>
      <xdr:row>122</xdr:row>
      <xdr:rowOff>209550</xdr:rowOff>
    </xdr:to>
    <xdr:graphicFrame macro="">
      <xdr:nvGraphicFramePr>
        <xdr:cNvPr id="1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5</xdr:col>
      <xdr:colOff>190500</xdr:colOff>
      <xdr:row>117</xdr:row>
      <xdr:rowOff>80010</xdr:rowOff>
    </xdr:from>
    <xdr:to>
      <xdr:col>8</xdr:col>
      <xdr:colOff>624840</xdr:colOff>
      <xdr:row>122</xdr:row>
      <xdr:rowOff>211455</xdr:rowOff>
    </xdr:to>
    <xdr:graphicFrame macro="">
      <xdr:nvGraphicFramePr>
        <xdr:cNvPr id="1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196215</xdr:colOff>
      <xdr:row>117</xdr:row>
      <xdr:rowOff>78105</xdr:rowOff>
    </xdr:from>
    <xdr:to>
      <xdr:col>12</xdr:col>
      <xdr:colOff>630555</xdr:colOff>
      <xdr:row>122</xdr:row>
      <xdr:rowOff>209550</xdr:rowOff>
    </xdr:to>
    <xdr:graphicFrame macro="">
      <xdr:nvGraphicFramePr>
        <xdr:cNvPr id="1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13</xdr:col>
      <xdr:colOff>219075</xdr:colOff>
      <xdr:row>117</xdr:row>
      <xdr:rowOff>76200</xdr:rowOff>
    </xdr:from>
    <xdr:to>
      <xdr:col>16</xdr:col>
      <xdr:colOff>653415</xdr:colOff>
      <xdr:row>122</xdr:row>
      <xdr:rowOff>207645</xdr:rowOff>
    </xdr:to>
    <xdr:graphicFrame macro="">
      <xdr:nvGraphicFramePr>
        <xdr:cNvPr id="1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125</xdr:row>
      <xdr:rowOff>66675</xdr:rowOff>
    </xdr:from>
    <xdr:to>
      <xdr:col>4</xdr:col>
      <xdr:colOff>661036</xdr:colOff>
      <xdr:row>130</xdr:row>
      <xdr:rowOff>190500</xdr:rowOff>
    </xdr:to>
    <xdr:graphicFrame macro="">
      <xdr:nvGraphicFramePr>
        <xdr:cNvPr id="14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5</xdr:col>
      <xdr:colOff>190500</xdr:colOff>
      <xdr:row>125</xdr:row>
      <xdr:rowOff>60960</xdr:rowOff>
    </xdr:from>
    <xdr:to>
      <xdr:col>8</xdr:col>
      <xdr:colOff>624840</xdr:colOff>
      <xdr:row>130</xdr:row>
      <xdr:rowOff>192406</xdr:rowOff>
    </xdr:to>
    <xdr:graphicFrame macro="">
      <xdr:nvGraphicFramePr>
        <xdr:cNvPr id="14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9</xdr:col>
      <xdr:colOff>196215</xdr:colOff>
      <xdr:row>125</xdr:row>
      <xdr:rowOff>59055</xdr:rowOff>
    </xdr:from>
    <xdr:to>
      <xdr:col>12</xdr:col>
      <xdr:colOff>630555</xdr:colOff>
      <xdr:row>130</xdr:row>
      <xdr:rowOff>190501</xdr:rowOff>
    </xdr:to>
    <xdr:graphicFrame macro="">
      <xdr:nvGraphicFramePr>
        <xdr:cNvPr id="1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13</xdr:col>
      <xdr:colOff>219075</xdr:colOff>
      <xdr:row>125</xdr:row>
      <xdr:rowOff>57150</xdr:rowOff>
    </xdr:from>
    <xdr:to>
      <xdr:col>16</xdr:col>
      <xdr:colOff>653415</xdr:colOff>
      <xdr:row>130</xdr:row>
      <xdr:rowOff>188596</xdr:rowOff>
    </xdr:to>
    <xdr:graphicFrame macro="">
      <xdr:nvGraphicFramePr>
        <xdr:cNvPr id="1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133</xdr:row>
      <xdr:rowOff>76200</xdr:rowOff>
    </xdr:from>
    <xdr:to>
      <xdr:col>4</xdr:col>
      <xdr:colOff>661036</xdr:colOff>
      <xdr:row>138</xdr:row>
      <xdr:rowOff>247650</xdr:rowOff>
    </xdr:to>
    <xdr:graphicFrame macro="">
      <xdr:nvGraphicFramePr>
        <xdr:cNvPr id="1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5</xdr:col>
      <xdr:colOff>190500</xdr:colOff>
      <xdr:row>133</xdr:row>
      <xdr:rowOff>70485</xdr:rowOff>
    </xdr:from>
    <xdr:to>
      <xdr:col>8</xdr:col>
      <xdr:colOff>624840</xdr:colOff>
      <xdr:row>138</xdr:row>
      <xdr:rowOff>249555</xdr:rowOff>
    </xdr:to>
    <xdr:graphicFrame macro="">
      <xdr:nvGraphicFramePr>
        <xdr:cNvPr id="14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9</xdr:col>
      <xdr:colOff>196215</xdr:colOff>
      <xdr:row>133</xdr:row>
      <xdr:rowOff>68580</xdr:rowOff>
    </xdr:from>
    <xdr:to>
      <xdr:col>12</xdr:col>
      <xdr:colOff>630555</xdr:colOff>
      <xdr:row>138</xdr:row>
      <xdr:rowOff>247650</xdr:rowOff>
    </xdr:to>
    <xdr:graphicFrame macro="">
      <xdr:nvGraphicFramePr>
        <xdr:cNvPr id="14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13</xdr:col>
      <xdr:colOff>219075</xdr:colOff>
      <xdr:row>133</xdr:row>
      <xdr:rowOff>66675</xdr:rowOff>
    </xdr:from>
    <xdr:to>
      <xdr:col>16</xdr:col>
      <xdr:colOff>653415</xdr:colOff>
      <xdr:row>138</xdr:row>
      <xdr:rowOff>245745</xdr:rowOff>
    </xdr:to>
    <xdr:graphicFrame macro="">
      <xdr:nvGraphicFramePr>
        <xdr:cNvPr id="1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0</xdr:colOff>
      <xdr:row>141</xdr:row>
      <xdr:rowOff>76200</xdr:rowOff>
    </xdr:from>
    <xdr:to>
      <xdr:col>4</xdr:col>
      <xdr:colOff>661036</xdr:colOff>
      <xdr:row>146</xdr:row>
      <xdr:rowOff>200025</xdr:rowOff>
    </xdr:to>
    <xdr:graphicFrame macro="">
      <xdr:nvGraphicFramePr>
        <xdr:cNvPr id="1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5</xdr:col>
      <xdr:colOff>190500</xdr:colOff>
      <xdr:row>141</xdr:row>
      <xdr:rowOff>70485</xdr:rowOff>
    </xdr:from>
    <xdr:to>
      <xdr:col>8</xdr:col>
      <xdr:colOff>624840</xdr:colOff>
      <xdr:row>146</xdr:row>
      <xdr:rowOff>201930</xdr:rowOff>
    </xdr:to>
    <xdr:graphicFrame macro="">
      <xdr:nvGraphicFramePr>
        <xdr:cNvPr id="15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9</xdr:col>
      <xdr:colOff>196215</xdr:colOff>
      <xdr:row>141</xdr:row>
      <xdr:rowOff>68580</xdr:rowOff>
    </xdr:from>
    <xdr:to>
      <xdr:col>12</xdr:col>
      <xdr:colOff>630555</xdr:colOff>
      <xdr:row>146</xdr:row>
      <xdr:rowOff>200025</xdr:rowOff>
    </xdr:to>
    <xdr:graphicFrame macro="">
      <xdr:nvGraphicFramePr>
        <xdr:cNvPr id="1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13</xdr:col>
      <xdr:colOff>219075</xdr:colOff>
      <xdr:row>141</xdr:row>
      <xdr:rowOff>66675</xdr:rowOff>
    </xdr:from>
    <xdr:to>
      <xdr:col>16</xdr:col>
      <xdr:colOff>653415</xdr:colOff>
      <xdr:row>146</xdr:row>
      <xdr:rowOff>198120</xdr:rowOff>
    </xdr:to>
    <xdr:graphicFrame macro="">
      <xdr:nvGraphicFramePr>
        <xdr:cNvPr id="1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0</xdr:colOff>
      <xdr:row>149</xdr:row>
      <xdr:rowOff>95250</xdr:rowOff>
    </xdr:from>
    <xdr:to>
      <xdr:col>4</xdr:col>
      <xdr:colOff>661036</xdr:colOff>
      <xdr:row>154</xdr:row>
      <xdr:rowOff>219075</xdr:rowOff>
    </xdr:to>
    <xdr:graphicFrame macro="">
      <xdr:nvGraphicFramePr>
        <xdr:cNvPr id="1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5</xdr:col>
      <xdr:colOff>190500</xdr:colOff>
      <xdr:row>149</xdr:row>
      <xdr:rowOff>89535</xdr:rowOff>
    </xdr:from>
    <xdr:to>
      <xdr:col>8</xdr:col>
      <xdr:colOff>624840</xdr:colOff>
      <xdr:row>154</xdr:row>
      <xdr:rowOff>220980</xdr:rowOff>
    </xdr:to>
    <xdr:graphicFrame macro="">
      <xdr:nvGraphicFramePr>
        <xdr:cNvPr id="15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9</xdr:col>
      <xdr:colOff>196215</xdr:colOff>
      <xdr:row>149</xdr:row>
      <xdr:rowOff>87630</xdr:rowOff>
    </xdr:from>
    <xdr:to>
      <xdr:col>12</xdr:col>
      <xdr:colOff>630555</xdr:colOff>
      <xdr:row>154</xdr:row>
      <xdr:rowOff>219075</xdr:rowOff>
    </xdr:to>
    <xdr:graphicFrame macro="">
      <xdr:nvGraphicFramePr>
        <xdr:cNvPr id="1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13</xdr:col>
      <xdr:colOff>219075</xdr:colOff>
      <xdr:row>149</xdr:row>
      <xdr:rowOff>85725</xdr:rowOff>
    </xdr:from>
    <xdr:to>
      <xdr:col>16</xdr:col>
      <xdr:colOff>653415</xdr:colOff>
      <xdr:row>154</xdr:row>
      <xdr:rowOff>217170</xdr:rowOff>
    </xdr:to>
    <xdr:graphicFrame macro="">
      <xdr:nvGraphicFramePr>
        <xdr:cNvPr id="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0</xdr:colOff>
      <xdr:row>157</xdr:row>
      <xdr:rowOff>85725</xdr:rowOff>
    </xdr:from>
    <xdr:to>
      <xdr:col>4</xdr:col>
      <xdr:colOff>661036</xdr:colOff>
      <xdr:row>162</xdr:row>
      <xdr:rowOff>161925</xdr:rowOff>
    </xdr:to>
    <xdr:graphicFrame macro="">
      <xdr:nvGraphicFramePr>
        <xdr:cNvPr id="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5</xdr:col>
      <xdr:colOff>190500</xdr:colOff>
      <xdr:row>157</xdr:row>
      <xdr:rowOff>80010</xdr:rowOff>
    </xdr:from>
    <xdr:to>
      <xdr:col>8</xdr:col>
      <xdr:colOff>624840</xdr:colOff>
      <xdr:row>162</xdr:row>
      <xdr:rowOff>163830</xdr:rowOff>
    </xdr:to>
    <xdr:graphicFrame macro="">
      <xdr:nvGraphicFramePr>
        <xdr:cNvPr id="15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9</xdr:col>
      <xdr:colOff>196215</xdr:colOff>
      <xdr:row>157</xdr:row>
      <xdr:rowOff>78105</xdr:rowOff>
    </xdr:from>
    <xdr:to>
      <xdr:col>12</xdr:col>
      <xdr:colOff>630555</xdr:colOff>
      <xdr:row>162</xdr:row>
      <xdr:rowOff>161925</xdr:rowOff>
    </xdr:to>
    <xdr:graphicFrame macro="">
      <xdr:nvGraphicFramePr>
        <xdr:cNvPr id="1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13</xdr:col>
      <xdr:colOff>219075</xdr:colOff>
      <xdr:row>157</xdr:row>
      <xdr:rowOff>76200</xdr:rowOff>
    </xdr:from>
    <xdr:to>
      <xdr:col>16</xdr:col>
      <xdr:colOff>653415</xdr:colOff>
      <xdr:row>162</xdr:row>
      <xdr:rowOff>160020</xdr:rowOff>
    </xdr:to>
    <xdr:graphicFrame macro="">
      <xdr:nvGraphicFramePr>
        <xdr:cNvPr id="1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0</xdr:colOff>
      <xdr:row>165</xdr:row>
      <xdr:rowOff>76200</xdr:rowOff>
    </xdr:from>
    <xdr:to>
      <xdr:col>4</xdr:col>
      <xdr:colOff>661036</xdr:colOff>
      <xdr:row>170</xdr:row>
      <xdr:rowOff>200025</xdr:rowOff>
    </xdr:to>
    <xdr:graphicFrame macro="">
      <xdr:nvGraphicFramePr>
        <xdr:cNvPr id="16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5</xdr:col>
      <xdr:colOff>190500</xdr:colOff>
      <xdr:row>165</xdr:row>
      <xdr:rowOff>70485</xdr:rowOff>
    </xdr:from>
    <xdr:to>
      <xdr:col>8</xdr:col>
      <xdr:colOff>624840</xdr:colOff>
      <xdr:row>170</xdr:row>
      <xdr:rowOff>201930</xdr:rowOff>
    </xdr:to>
    <xdr:graphicFrame macro="">
      <xdr:nvGraphicFramePr>
        <xdr:cNvPr id="1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editAs="oneCell">
    <xdr:from>
      <xdr:col>9</xdr:col>
      <xdr:colOff>196215</xdr:colOff>
      <xdr:row>165</xdr:row>
      <xdr:rowOff>68580</xdr:rowOff>
    </xdr:from>
    <xdr:to>
      <xdr:col>12</xdr:col>
      <xdr:colOff>630555</xdr:colOff>
      <xdr:row>170</xdr:row>
      <xdr:rowOff>200025</xdr:rowOff>
    </xdr:to>
    <xdr:graphicFrame macro="">
      <xdr:nvGraphicFramePr>
        <xdr:cNvPr id="1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editAs="oneCell">
    <xdr:from>
      <xdr:col>13</xdr:col>
      <xdr:colOff>219075</xdr:colOff>
      <xdr:row>165</xdr:row>
      <xdr:rowOff>66675</xdr:rowOff>
    </xdr:from>
    <xdr:to>
      <xdr:col>16</xdr:col>
      <xdr:colOff>653415</xdr:colOff>
      <xdr:row>170</xdr:row>
      <xdr:rowOff>198120</xdr:rowOff>
    </xdr:to>
    <xdr:graphicFrame macro="">
      <xdr:nvGraphicFramePr>
        <xdr:cNvPr id="1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0</xdr:colOff>
      <xdr:row>173</xdr:row>
      <xdr:rowOff>95250</xdr:rowOff>
    </xdr:from>
    <xdr:to>
      <xdr:col>4</xdr:col>
      <xdr:colOff>661036</xdr:colOff>
      <xdr:row>178</xdr:row>
      <xdr:rowOff>266700</xdr:rowOff>
    </xdr:to>
    <xdr:graphicFrame macro="">
      <xdr:nvGraphicFramePr>
        <xdr:cNvPr id="1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editAs="oneCell">
    <xdr:from>
      <xdr:col>5</xdr:col>
      <xdr:colOff>190500</xdr:colOff>
      <xdr:row>173</xdr:row>
      <xdr:rowOff>89535</xdr:rowOff>
    </xdr:from>
    <xdr:to>
      <xdr:col>8</xdr:col>
      <xdr:colOff>624840</xdr:colOff>
      <xdr:row>178</xdr:row>
      <xdr:rowOff>268605</xdr:rowOff>
    </xdr:to>
    <xdr:graphicFrame macro="">
      <xdr:nvGraphicFramePr>
        <xdr:cNvPr id="16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editAs="oneCell">
    <xdr:from>
      <xdr:col>9</xdr:col>
      <xdr:colOff>196215</xdr:colOff>
      <xdr:row>173</xdr:row>
      <xdr:rowOff>87630</xdr:rowOff>
    </xdr:from>
    <xdr:to>
      <xdr:col>12</xdr:col>
      <xdr:colOff>630555</xdr:colOff>
      <xdr:row>178</xdr:row>
      <xdr:rowOff>266700</xdr:rowOff>
    </xdr:to>
    <xdr:graphicFrame macro="">
      <xdr:nvGraphicFramePr>
        <xdr:cNvPr id="1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editAs="oneCell">
    <xdr:from>
      <xdr:col>13</xdr:col>
      <xdr:colOff>219075</xdr:colOff>
      <xdr:row>173</xdr:row>
      <xdr:rowOff>85725</xdr:rowOff>
    </xdr:from>
    <xdr:to>
      <xdr:col>16</xdr:col>
      <xdr:colOff>653415</xdr:colOff>
      <xdr:row>178</xdr:row>
      <xdr:rowOff>264795</xdr:rowOff>
    </xdr:to>
    <xdr:graphicFrame macro="">
      <xdr:nvGraphicFramePr>
        <xdr:cNvPr id="1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editAs="oneCell">
    <xdr:from>
      <xdr:col>5</xdr:col>
      <xdr:colOff>190500</xdr:colOff>
      <xdr:row>53</xdr:row>
      <xdr:rowOff>60614</xdr:rowOff>
    </xdr:from>
    <xdr:to>
      <xdr:col>8</xdr:col>
      <xdr:colOff>624840</xdr:colOff>
      <xdr:row>58</xdr:row>
      <xdr:rowOff>105468</xdr:rowOff>
    </xdr:to>
    <xdr:graphicFrame macro="">
      <xdr:nvGraphicFramePr>
        <xdr:cNvPr id="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84" Type="http://schemas.openxmlformats.org/officeDocument/2006/relationships/ctrlProp" Target="../ctrlProps/ctrlProp80.xml"/><Relationship Id="rId89" Type="http://schemas.openxmlformats.org/officeDocument/2006/relationships/ctrlProp" Target="../ctrlProps/ctrlProp85.xml"/><Relationship Id="rId97" Type="http://schemas.openxmlformats.org/officeDocument/2006/relationships/ctrlProp" Target="../ctrlProps/ctrlProp9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drawing" Target="../drawings/drawing2.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90" Type="http://schemas.openxmlformats.org/officeDocument/2006/relationships/ctrlProp" Target="../ctrlProps/ctrlProp86.xml"/><Relationship Id="rId95" Type="http://schemas.openxmlformats.org/officeDocument/2006/relationships/ctrlProp" Target="../ctrlProps/ctrlProp9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omments" Target="../comments1.xml"/><Relationship Id="rId3" Type="http://schemas.openxmlformats.org/officeDocument/2006/relationships/vmlDrawing" Target="../drawings/vmlDrawing1.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image" Target="../media/image1.png"/><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I40"/>
  <sheetViews>
    <sheetView tabSelected="1" topLeftCell="A16" zoomScale="120" zoomScaleNormal="120" zoomScaleSheetLayoutView="100" workbookViewId="0">
      <selection activeCell="B29" sqref="B29"/>
    </sheetView>
  </sheetViews>
  <sheetFormatPr defaultRowHeight="12.75"/>
  <cols>
    <col min="1" max="1" width="3.125" customWidth="1"/>
    <col min="2" max="2" width="73.875" customWidth="1"/>
  </cols>
  <sheetData>
    <row r="1" spans="2:9" ht="39.6" customHeight="1">
      <c r="B1" s="131" t="s">
        <v>1</v>
      </c>
      <c r="C1" s="131"/>
      <c r="D1" s="131"/>
      <c r="E1" s="131"/>
      <c r="F1" s="131"/>
      <c r="G1" s="131"/>
      <c r="H1" s="131"/>
      <c r="I1" s="131"/>
    </row>
    <row r="3" spans="2:9" ht="38.25">
      <c r="B3" s="14" t="s">
        <v>21</v>
      </c>
    </row>
    <row r="4" spans="2:9">
      <c r="B4" s="15"/>
    </row>
    <row r="5" spans="2:9" ht="18">
      <c r="B5" s="19" t="s">
        <v>23</v>
      </c>
    </row>
    <row r="6" spans="2:9">
      <c r="B6" s="15" t="s">
        <v>44</v>
      </c>
    </row>
    <row r="7" spans="2:9">
      <c r="B7" s="15" t="s">
        <v>43</v>
      </c>
    </row>
    <row r="8" spans="2:9">
      <c r="B8" s="15" t="s">
        <v>42</v>
      </c>
    </row>
    <row r="9" spans="2:9">
      <c r="B9" s="15" t="s">
        <v>41</v>
      </c>
    </row>
    <row r="10" spans="2:9">
      <c r="B10" s="15" t="s">
        <v>40</v>
      </c>
    </row>
    <row r="11" spans="2:9" s="11" customFormat="1">
      <c r="B11" s="17"/>
    </row>
    <row r="12" spans="2:9" ht="18">
      <c r="B12" s="19" t="s">
        <v>15</v>
      </c>
    </row>
    <row r="13" spans="2:9">
      <c r="B13" s="13" t="s">
        <v>0</v>
      </c>
    </row>
    <row r="14" spans="2:9">
      <c r="B14" s="16"/>
    </row>
    <row r="15" spans="2:9" ht="15">
      <c r="B15" s="20" t="s">
        <v>22</v>
      </c>
    </row>
    <row r="16" spans="2:9" s="3" customFormat="1">
      <c r="B16" s="15" t="s">
        <v>45</v>
      </c>
    </row>
    <row r="17" spans="2:2" s="3" customFormat="1">
      <c r="B17" s="15" t="s">
        <v>46</v>
      </c>
    </row>
    <row r="18" spans="2:2" s="3" customFormat="1">
      <c r="B18" s="15" t="s">
        <v>47</v>
      </c>
    </row>
    <row r="19" spans="2:2" s="3" customFormat="1">
      <c r="B19" s="15" t="s">
        <v>48</v>
      </c>
    </row>
    <row r="20" spans="2:2">
      <c r="B20" s="15"/>
    </row>
    <row r="21" spans="2:2" ht="15">
      <c r="B21" s="20" t="s">
        <v>139</v>
      </c>
    </row>
    <row r="22" spans="2:2" ht="37.5" customHeight="1">
      <c r="B22" s="15" t="s">
        <v>49</v>
      </c>
    </row>
    <row r="23" spans="2:2">
      <c r="B23" s="15" t="s">
        <v>50</v>
      </c>
    </row>
    <row r="24" spans="2:2">
      <c r="B24" s="15" t="s">
        <v>51</v>
      </c>
    </row>
    <row r="25" spans="2:2" ht="25.5">
      <c r="B25" s="15" t="s">
        <v>52</v>
      </c>
    </row>
    <row r="26" spans="2:2" ht="38.25">
      <c r="B26" s="81" t="s">
        <v>103</v>
      </c>
    </row>
    <row r="27" spans="2:2">
      <c r="B27" s="15"/>
    </row>
    <row r="28" spans="2:2" ht="15">
      <c r="B28" s="20" t="s">
        <v>2</v>
      </c>
    </row>
    <row r="29" spans="2:2" ht="76.5">
      <c r="B29" s="15" t="s">
        <v>53</v>
      </c>
    </row>
    <row r="30" spans="2:2">
      <c r="B30" s="15"/>
    </row>
    <row r="31" spans="2:2" ht="25.5">
      <c r="B31" s="81" t="s">
        <v>104</v>
      </c>
    </row>
    <row r="32" spans="2:2">
      <c r="B32" s="15"/>
    </row>
    <row r="33" spans="2:2" ht="15">
      <c r="B33" s="20" t="s">
        <v>16</v>
      </c>
    </row>
    <row r="34" spans="2:2" ht="65.25" customHeight="1">
      <c r="B34" s="150" t="s">
        <v>147</v>
      </c>
    </row>
    <row r="35" spans="2:2">
      <c r="B35" s="15"/>
    </row>
    <row r="36" spans="2:2" ht="38.25">
      <c r="B36" s="81" t="s">
        <v>105</v>
      </c>
    </row>
    <row r="37" spans="2:2">
      <c r="B37" s="15"/>
    </row>
    <row r="38" spans="2:2">
      <c r="B38" s="16"/>
    </row>
    <row r="39" spans="2:2" ht="18">
      <c r="B39" s="19" t="s">
        <v>24</v>
      </c>
    </row>
    <row r="40" spans="2:2" ht="27.6" customHeight="1">
      <c r="B40" s="15" t="s">
        <v>3</v>
      </c>
    </row>
  </sheetData>
  <sheetProtection sheet="1" objects="1" scenarios="1"/>
  <mergeCells count="1">
    <mergeCell ref="B1:I1"/>
  </mergeCells>
  <pageMargins left="0.7" right="0.65" top="0.75" bottom="0.75" header="0.3" footer="0.3"/>
  <pageSetup paperSize="9" orientation="portrait" horizontalDpi="4294967293" verticalDpi="0" r:id="rId1"/>
  <headerFooter>
    <oddFooter>&amp;CEvaluation made easy - by SALTO - www.salto-youth.net/evaluation</oddFooter>
  </headerFooter>
  <drawing r:id="rId2"/>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I246"/>
  <sheetViews>
    <sheetView zoomScale="120" zoomScaleNormal="120" workbookViewId="0"/>
  </sheetViews>
  <sheetFormatPr defaultColWidth="9" defaultRowHeight="12.75"/>
  <cols>
    <col min="1" max="1" width="2.375" style="7" customWidth="1"/>
    <col min="2" max="2" width="14.5" style="7" customWidth="1"/>
    <col min="3" max="4" width="8.875" style="7" customWidth="1"/>
    <col min="5" max="6" width="9" style="7" customWidth="1"/>
    <col min="7" max="7" width="8.875" style="7" customWidth="1"/>
    <col min="8" max="9" width="9" style="7" customWidth="1"/>
    <col min="10" max="16384" width="9" style="7"/>
  </cols>
  <sheetData>
    <row r="1" spans="2:9" ht="37.15" customHeight="1">
      <c r="B1" s="131" t="s">
        <v>17</v>
      </c>
      <c r="C1" s="131"/>
      <c r="D1" s="131"/>
      <c r="E1" s="131"/>
      <c r="F1" s="131"/>
      <c r="G1" s="131"/>
      <c r="H1" s="131"/>
      <c r="I1" s="131"/>
    </row>
    <row r="2" spans="2:9" ht="12.6" customHeight="1">
      <c r="B2" s="18"/>
      <c r="C2" s="18"/>
      <c r="D2" s="18"/>
      <c r="E2" s="18"/>
      <c r="F2" s="18"/>
      <c r="G2" s="18"/>
      <c r="H2" s="18"/>
      <c r="I2" s="18"/>
    </row>
    <row r="3" spans="2:9" ht="15">
      <c r="B3" s="25" t="s">
        <v>25</v>
      </c>
      <c r="C3" s="23"/>
      <c r="D3" s="23"/>
      <c r="E3" s="23"/>
      <c r="F3" s="23"/>
      <c r="G3" s="23"/>
      <c r="H3" s="23"/>
      <c r="I3" s="23"/>
    </row>
    <row r="4" spans="2:9" ht="9.6" customHeight="1">
      <c r="B4" s="24"/>
      <c r="C4" s="23"/>
      <c r="D4" s="23"/>
      <c r="E4" s="23"/>
      <c r="F4" s="23"/>
      <c r="G4" s="23"/>
      <c r="H4" s="23"/>
      <c r="I4" s="23"/>
    </row>
    <row r="5" spans="2:9" ht="12.6" customHeight="1">
      <c r="B5" s="24" t="s">
        <v>27</v>
      </c>
      <c r="C5" s="24"/>
      <c r="D5" s="24"/>
      <c r="E5" s="24"/>
      <c r="F5" s="24"/>
      <c r="G5" s="24"/>
      <c r="H5" s="24"/>
      <c r="I5" s="24"/>
    </row>
    <row r="6" spans="2:9" ht="12.6" customHeight="1">
      <c r="B6" s="24" t="s">
        <v>28</v>
      </c>
      <c r="C6" s="24"/>
      <c r="D6" s="24"/>
      <c r="E6" s="24"/>
      <c r="F6" s="24"/>
      <c r="G6" s="24"/>
      <c r="H6" s="24"/>
      <c r="I6" s="24"/>
    </row>
    <row r="7" spans="2:9">
      <c r="B7" s="22" t="s">
        <v>29</v>
      </c>
      <c r="C7" s="22"/>
      <c r="D7" s="22"/>
      <c r="E7" s="22"/>
      <c r="F7" s="22"/>
      <c r="G7" s="22"/>
      <c r="H7" s="22"/>
      <c r="I7" s="22"/>
    </row>
    <row r="8" spans="2:9">
      <c r="B8" s="24" t="s">
        <v>30</v>
      </c>
      <c r="C8" s="21"/>
      <c r="D8" s="21"/>
      <c r="E8" s="21"/>
      <c r="F8" s="21"/>
      <c r="G8" s="21"/>
      <c r="H8" s="21"/>
      <c r="I8" s="21"/>
    </row>
    <row r="9" spans="2:9">
      <c r="B9" s="24" t="s">
        <v>26</v>
      </c>
      <c r="C9" s="21"/>
      <c r="D9" s="21"/>
      <c r="E9" s="21"/>
      <c r="F9" s="21"/>
      <c r="G9" s="21"/>
      <c r="H9" s="21"/>
      <c r="I9" s="21"/>
    </row>
    <row r="10" spans="2:9">
      <c r="B10" s="24"/>
      <c r="C10" s="21"/>
      <c r="D10" s="21"/>
      <c r="E10" s="21"/>
      <c r="F10" s="21"/>
      <c r="G10" s="21"/>
      <c r="H10" s="21"/>
      <c r="I10" s="21"/>
    </row>
    <row r="11" spans="2:9" ht="15">
      <c r="B11" s="25" t="s">
        <v>31</v>
      </c>
      <c r="C11" s="21"/>
      <c r="D11" s="21"/>
      <c r="E11" s="21"/>
      <c r="F11" s="21"/>
      <c r="G11" s="21"/>
      <c r="H11" s="21"/>
      <c r="I11" s="21"/>
    </row>
    <row r="12" spans="2:9" ht="9.6" customHeight="1">
      <c r="B12" s="25"/>
      <c r="C12" s="21"/>
      <c r="D12" s="21"/>
      <c r="E12" s="21"/>
      <c r="F12" s="21"/>
      <c r="G12" s="21"/>
      <c r="H12" s="21"/>
      <c r="I12" s="21"/>
    </row>
    <row r="13" spans="2:9">
      <c r="B13" s="24" t="s">
        <v>32</v>
      </c>
      <c r="C13" s="21"/>
      <c r="D13" s="21"/>
      <c r="E13" s="21"/>
      <c r="F13" s="21"/>
      <c r="G13" s="21"/>
      <c r="H13" s="21"/>
      <c r="I13" s="21"/>
    </row>
    <row r="14" spans="2:9">
      <c r="B14" s="24" t="s">
        <v>33</v>
      </c>
      <c r="C14" s="21"/>
      <c r="D14" s="21"/>
      <c r="E14" s="21"/>
      <c r="F14" s="21"/>
      <c r="G14" s="21"/>
      <c r="H14" s="21"/>
      <c r="I14" s="21"/>
    </row>
    <row r="15" spans="2:9">
      <c r="B15" s="24" t="s">
        <v>34</v>
      </c>
      <c r="C15" s="21"/>
      <c r="D15" s="21"/>
      <c r="E15" s="21"/>
      <c r="F15" s="21"/>
      <c r="G15" s="21"/>
      <c r="H15" s="21"/>
      <c r="I15" s="21"/>
    </row>
    <row r="16" spans="2:9">
      <c r="B16" s="24" t="s">
        <v>106</v>
      </c>
      <c r="C16" s="21"/>
      <c r="D16" s="21"/>
      <c r="E16" s="21"/>
      <c r="F16" s="21"/>
      <c r="G16" s="21"/>
      <c r="H16" s="21"/>
      <c r="I16" s="21"/>
    </row>
    <row r="17" spans="2:9">
      <c r="C17" s="21"/>
      <c r="D17" s="21"/>
      <c r="E17" s="21"/>
      <c r="F17" s="21"/>
      <c r="G17" s="21"/>
      <c r="H17" s="21"/>
      <c r="I17" s="21"/>
    </row>
    <row r="18" spans="2:9">
      <c r="B18" s="24" t="s">
        <v>35</v>
      </c>
      <c r="C18" s="21"/>
      <c r="D18" s="21"/>
      <c r="E18" s="21"/>
      <c r="F18" s="21"/>
      <c r="G18" s="21"/>
      <c r="H18" s="21"/>
      <c r="I18" s="21"/>
    </row>
    <row r="19" spans="2:9">
      <c r="B19" s="24"/>
      <c r="C19" s="21"/>
      <c r="D19" s="21"/>
      <c r="E19" s="21"/>
      <c r="F19" s="21"/>
      <c r="G19" s="21"/>
      <c r="H19" s="21"/>
      <c r="I19" s="21"/>
    </row>
    <row r="20" spans="2:9" ht="18">
      <c r="B20" s="19" t="s">
        <v>37</v>
      </c>
      <c r="C20" s="21"/>
      <c r="D20" s="21"/>
      <c r="E20" s="21"/>
      <c r="F20" s="21"/>
      <c r="G20" s="21"/>
      <c r="H20" s="21"/>
      <c r="I20" s="21"/>
    </row>
    <row r="21" spans="2:9">
      <c r="B21" s="24" t="s">
        <v>109</v>
      </c>
      <c r="C21" s="21"/>
      <c r="D21" s="21"/>
      <c r="E21" s="21"/>
      <c r="F21" s="21"/>
      <c r="G21" s="21"/>
      <c r="H21" s="21"/>
      <c r="I21" s="21"/>
    </row>
    <row r="22" spans="2:9">
      <c r="B22" s="9"/>
    </row>
    <row r="23" spans="2:9" ht="27.6" customHeight="1">
      <c r="B23" s="30" t="s">
        <v>4</v>
      </c>
      <c r="C23" s="141" t="s">
        <v>115</v>
      </c>
      <c r="D23" s="141"/>
      <c r="E23" s="141"/>
      <c r="F23" s="141"/>
      <c r="G23" s="141"/>
      <c r="H23" s="141"/>
      <c r="I23" s="141"/>
    </row>
    <row r="24" spans="2:9" ht="25.5">
      <c r="B24" s="30" t="s">
        <v>18</v>
      </c>
      <c r="C24" s="142" t="s">
        <v>136</v>
      </c>
      <c r="D24" s="142"/>
      <c r="E24" s="142"/>
      <c r="F24" s="142"/>
      <c r="G24" s="142"/>
      <c r="H24" s="142"/>
      <c r="I24" s="142"/>
    </row>
    <row r="25" spans="2:9" ht="25.5">
      <c r="B25" s="30" t="s">
        <v>36</v>
      </c>
      <c r="C25" s="141">
        <v>50</v>
      </c>
      <c r="D25" s="141"/>
      <c r="E25" s="141"/>
      <c r="F25" s="141"/>
      <c r="G25" s="141"/>
      <c r="H25" s="141"/>
      <c r="I25" s="141"/>
    </row>
    <row r="26" spans="2:9" ht="13.5" thickBot="1"/>
    <row r="27" spans="2:9" ht="13.5" customHeight="1" thickBot="1">
      <c r="B27" s="143" t="s">
        <v>38</v>
      </c>
      <c r="C27" s="144"/>
      <c r="D27" s="144"/>
      <c r="E27" s="144"/>
      <c r="F27" s="144"/>
      <c r="G27" s="144"/>
      <c r="H27" s="144"/>
      <c r="I27" s="145"/>
    </row>
    <row r="29" spans="2:9" ht="15">
      <c r="B29" s="25" t="s">
        <v>54</v>
      </c>
    </row>
    <row r="31" spans="2:9">
      <c r="B31" s="8" t="s">
        <v>107</v>
      </c>
    </row>
    <row r="32" spans="2:9">
      <c r="B32" s="8" t="s">
        <v>39</v>
      </c>
    </row>
    <row r="33" spans="2:9">
      <c r="B33" s="8" t="s">
        <v>108</v>
      </c>
    </row>
    <row r="35" spans="2:9" ht="25.9" customHeight="1">
      <c r="B35" s="6" t="s">
        <v>5</v>
      </c>
      <c r="C35" s="132" t="s">
        <v>140</v>
      </c>
      <c r="D35" s="133"/>
      <c r="E35" s="133"/>
      <c r="F35" s="133"/>
      <c r="G35" s="133"/>
      <c r="H35" s="133"/>
      <c r="I35" s="134"/>
    </row>
    <row r="36" spans="2:9">
      <c r="B36" s="5" t="s">
        <v>12</v>
      </c>
      <c r="C36" s="99" t="s">
        <v>141</v>
      </c>
      <c r="D36" s="99" t="s">
        <v>19</v>
      </c>
      <c r="E36" s="99" t="s">
        <v>145</v>
      </c>
      <c r="F36" s="99" t="s">
        <v>142</v>
      </c>
      <c r="G36" s="99" t="s">
        <v>143</v>
      </c>
      <c r="H36" s="99"/>
      <c r="I36" s="99"/>
    </row>
    <row r="37" spans="2:9">
      <c r="B37" s="5" t="s">
        <v>13</v>
      </c>
      <c r="C37" s="137" t="s">
        <v>144</v>
      </c>
      <c r="D37" s="138"/>
      <c r="E37" s="139"/>
      <c r="F37" s="100"/>
      <c r="G37" s="100"/>
      <c r="H37" s="100"/>
      <c r="I37" s="100"/>
    </row>
    <row r="38" spans="2:9">
      <c r="B38" s="5" t="s">
        <v>20</v>
      </c>
      <c r="C38" s="140"/>
      <c r="D38" s="136"/>
      <c r="E38" s="100"/>
      <c r="F38" s="102" t="b">
        <v>1</v>
      </c>
    </row>
    <row r="39" spans="2:9">
      <c r="C39" s="135"/>
      <c r="D39" s="136"/>
      <c r="E39" s="100"/>
      <c r="F39" s="102" t="b">
        <v>1</v>
      </c>
    </row>
    <row r="40" spans="2:9">
      <c r="C40" s="101"/>
      <c r="D40" s="100"/>
      <c r="E40" s="100"/>
      <c r="F40" s="102" t="b">
        <v>1</v>
      </c>
    </row>
    <row r="41" spans="2:9">
      <c r="C41" s="101"/>
      <c r="D41" s="100"/>
      <c r="E41" s="100"/>
      <c r="F41" s="100"/>
    </row>
    <row r="43" spans="2:9" ht="25.9" customHeight="1">
      <c r="B43" s="6" t="s">
        <v>6</v>
      </c>
      <c r="C43" s="132" t="s">
        <v>116</v>
      </c>
      <c r="D43" s="133"/>
      <c r="E43" s="133"/>
      <c r="F43" s="133"/>
      <c r="G43" s="133"/>
      <c r="H43" s="133"/>
      <c r="I43" s="134"/>
    </row>
    <row r="44" spans="2:9">
      <c r="B44" s="5" t="s">
        <v>12</v>
      </c>
      <c r="C44" s="99" t="s">
        <v>66</v>
      </c>
      <c r="D44" s="99" t="s">
        <v>67</v>
      </c>
      <c r="E44" s="99" t="s">
        <v>68</v>
      </c>
      <c r="F44" s="99" t="s">
        <v>69</v>
      </c>
      <c r="G44" s="99" t="s">
        <v>70</v>
      </c>
      <c r="H44" s="99" t="s">
        <v>71</v>
      </c>
      <c r="I44" s="99" t="s">
        <v>101</v>
      </c>
    </row>
    <row r="45" spans="2:9">
      <c r="B45" s="5" t="s">
        <v>13</v>
      </c>
      <c r="C45" s="137" t="s">
        <v>117</v>
      </c>
      <c r="D45" s="138"/>
      <c r="E45" s="139"/>
      <c r="F45" s="100"/>
    </row>
    <row r="46" spans="2:9">
      <c r="B46" s="5" t="s">
        <v>20</v>
      </c>
      <c r="C46" s="140"/>
      <c r="D46" s="136"/>
      <c r="E46" s="100"/>
      <c r="F46" s="102" t="b">
        <v>1</v>
      </c>
    </row>
    <row r="47" spans="2:9">
      <c r="C47" s="135"/>
      <c r="D47" s="136"/>
      <c r="E47" s="100"/>
      <c r="F47" s="102" t="b">
        <v>1</v>
      </c>
    </row>
    <row r="48" spans="2:9">
      <c r="C48" s="101"/>
      <c r="D48" s="100"/>
      <c r="E48" s="100"/>
      <c r="F48" s="102" t="b">
        <v>1</v>
      </c>
    </row>
    <row r="49" spans="2:9">
      <c r="C49" s="101"/>
      <c r="D49" s="100"/>
      <c r="E49" s="100"/>
      <c r="F49" s="100"/>
    </row>
    <row r="51" spans="2:9" ht="25.9" customHeight="1">
      <c r="B51" s="6" t="s">
        <v>7</v>
      </c>
      <c r="C51" s="132" t="s">
        <v>118</v>
      </c>
      <c r="D51" s="133"/>
      <c r="E51" s="133"/>
      <c r="F51" s="133"/>
      <c r="G51" s="133"/>
      <c r="H51" s="133"/>
      <c r="I51" s="134"/>
    </row>
    <row r="52" spans="2:9">
      <c r="B52" s="5" t="s">
        <v>12</v>
      </c>
      <c r="C52" s="99" t="s">
        <v>119</v>
      </c>
      <c r="D52" s="99" t="s">
        <v>120</v>
      </c>
      <c r="E52" s="99"/>
      <c r="F52" s="99"/>
      <c r="G52" s="99"/>
      <c r="H52" s="99"/>
      <c r="I52" s="99"/>
    </row>
    <row r="53" spans="2:9">
      <c r="B53" s="5" t="s">
        <v>13</v>
      </c>
      <c r="C53" s="137" t="s">
        <v>121</v>
      </c>
      <c r="D53" s="138"/>
      <c r="E53" s="139"/>
      <c r="F53" s="100"/>
    </row>
    <row r="54" spans="2:9">
      <c r="B54" s="5" t="s">
        <v>20</v>
      </c>
      <c r="C54" s="140"/>
      <c r="D54" s="136"/>
      <c r="E54" s="100"/>
      <c r="F54" s="102" t="b">
        <v>1</v>
      </c>
    </row>
    <row r="55" spans="2:9">
      <c r="C55" s="135"/>
      <c r="D55" s="136"/>
      <c r="E55" s="100"/>
      <c r="F55" s="102" t="b">
        <v>1</v>
      </c>
    </row>
    <row r="56" spans="2:9">
      <c r="C56" s="101"/>
      <c r="D56" s="100"/>
      <c r="E56" s="100"/>
      <c r="F56" s="102" t="b">
        <v>1</v>
      </c>
    </row>
    <row r="57" spans="2:9">
      <c r="C57" s="101"/>
      <c r="D57" s="100"/>
      <c r="E57" s="100"/>
      <c r="F57" s="100"/>
    </row>
    <row r="59" spans="2:9" ht="25.9" customHeight="1">
      <c r="B59" s="6" t="s">
        <v>55</v>
      </c>
      <c r="C59" s="132" t="s">
        <v>89</v>
      </c>
      <c r="D59" s="133"/>
      <c r="E59" s="133"/>
      <c r="F59" s="133"/>
      <c r="G59" s="133"/>
      <c r="H59" s="133"/>
      <c r="I59" s="134"/>
    </row>
    <row r="60" spans="2:9">
      <c r="B60" s="5" t="s">
        <v>12</v>
      </c>
      <c r="C60" s="99" t="s">
        <v>72</v>
      </c>
      <c r="D60" s="99" t="s">
        <v>73</v>
      </c>
      <c r="E60" s="99" t="s">
        <v>123</v>
      </c>
      <c r="F60" s="99" t="s">
        <v>124</v>
      </c>
      <c r="G60" s="99" t="s">
        <v>125</v>
      </c>
      <c r="H60" s="99" t="s">
        <v>126</v>
      </c>
      <c r="I60" s="99" t="s">
        <v>127</v>
      </c>
    </row>
    <row r="61" spans="2:9">
      <c r="B61" s="5" t="s">
        <v>13</v>
      </c>
      <c r="C61" s="137" t="s">
        <v>122</v>
      </c>
      <c r="D61" s="138"/>
      <c r="E61" s="139"/>
      <c r="F61" s="100"/>
    </row>
    <row r="62" spans="2:9">
      <c r="B62" s="5" t="s">
        <v>20</v>
      </c>
      <c r="C62" s="140"/>
      <c r="D62" s="136"/>
      <c r="E62" s="100"/>
      <c r="F62" s="102" t="b">
        <v>1</v>
      </c>
      <c r="G62" s="8"/>
    </row>
    <row r="63" spans="2:9">
      <c r="C63" s="135"/>
      <c r="D63" s="136"/>
      <c r="E63" s="100"/>
      <c r="F63" s="102" t="b">
        <v>1</v>
      </c>
    </row>
    <row r="64" spans="2:9">
      <c r="C64" s="101"/>
      <c r="D64" s="100"/>
      <c r="E64" s="100"/>
      <c r="F64" s="102" t="b">
        <v>1</v>
      </c>
    </row>
    <row r="65" spans="2:9">
      <c r="C65" s="101"/>
      <c r="D65" s="100"/>
      <c r="E65" s="100"/>
      <c r="F65" s="100"/>
    </row>
    <row r="67" spans="2:9" ht="25.9" customHeight="1">
      <c r="B67" s="6" t="s">
        <v>56</v>
      </c>
      <c r="C67" s="132" t="s">
        <v>89</v>
      </c>
      <c r="D67" s="133"/>
      <c r="E67" s="133"/>
      <c r="F67" s="133"/>
      <c r="G67" s="133"/>
      <c r="H67" s="133"/>
      <c r="I67" s="134"/>
    </row>
    <row r="68" spans="2:9">
      <c r="B68" s="5" t="s">
        <v>12</v>
      </c>
      <c r="C68" s="99"/>
      <c r="D68" s="99"/>
      <c r="E68" s="99"/>
      <c r="F68" s="99"/>
      <c r="G68" s="99"/>
      <c r="H68" s="99"/>
      <c r="I68" s="99"/>
    </row>
    <row r="69" spans="2:9">
      <c r="B69" s="5" t="s">
        <v>13</v>
      </c>
      <c r="C69" s="137"/>
      <c r="D69" s="138"/>
      <c r="E69" s="139"/>
      <c r="F69" s="100"/>
    </row>
    <row r="70" spans="2:9">
      <c r="B70" s="5" t="s">
        <v>20</v>
      </c>
      <c r="C70" s="140"/>
      <c r="D70" s="136"/>
      <c r="E70" s="100"/>
      <c r="F70" s="102" t="b">
        <v>1</v>
      </c>
    </row>
    <row r="71" spans="2:9">
      <c r="C71" s="135"/>
      <c r="D71" s="136"/>
      <c r="E71" s="100"/>
      <c r="F71" s="102" t="b">
        <v>1</v>
      </c>
    </row>
    <row r="72" spans="2:9">
      <c r="C72" s="101"/>
      <c r="D72" s="100"/>
      <c r="E72" s="100"/>
      <c r="F72" s="102" t="b">
        <v>1</v>
      </c>
    </row>
    <row r="73" spans="2:9">
      <c r="C73" s="101"/>
      <c r="D73" s="100"/>
      <c r="E73" s="100"/>
      <c r="F73" s="100"/>
    </row>
    <row r="75" spans="2:9" ht="25.9" customHeight="1">
      <c r="B75" s="6" t="s">
        <v>57</v>
      </c>
      <c r="C75" s="132" t="s">
        <v>89</v>
      </c>
      <c r="D75" s="133"/>
      <c r="E75" s="133"/>
      <c r="F75" s="133"/>
      <c r="G75" s="133"/>
      <c r="H75" s="133"/>
      <c r="I75" s="134"/>
    </row>
    <row r="76" spans="2:9">
      <c r="B76" s="5" t="s">
        <v>12</v>
      </c>
      <c r="C76" s="99"/>
      <c r="D76" s="99"/>
      <c r="E76" s="99"/>
      <c r="F76" s="99"/>
      <c r="G76" s="99"/>
      <c r="H76" s="99"/>
      <c r="I76" s="99"/>
    </row>
    <row r="77" spans="2:9">
      <c r="B77" s="5" t="s">
        <v>13</v>
      </c>
      <c r="C77" s="137"/>
      <c r="D77" s="138"/>
      <c r="E77" s="139"/>
      <c r="F77" s="100"/>
    </row>
    <row r="78" spans="2:9">
      <c r="B78" s="5" t="s">
        <v>20</v>
      </c>
      <c r="C78" s="140"/>
      <c r="D78" s="136"/>
      <c r="E78" s="100"/>
      <c r="F78" s="102" t="b">
        <v>1</v>
      </c>
    </row>
    <row r="79" spans="2:9">
      <c r="C79" s="135"/>
      <c r="D79" s="136"/>
      <c r="E79" s="100"/>
      <c r="F79" s="102" t="b">
        <v>1</v>
      </c>
    </row>
    <row r="80" spans="2:9">
      <c r="C80" s="101"/>
      <c r="D80" s="100"/>
      <c r="E80" s="100"/>
      <c r="F80" s="102" t="b">
        <v>1</v>
      </c>
    </row>
    <row r="81" spans="2:9">
      <c r="C81" s="101"/>
      <c r="D81" s="100"/>
      <c r="E81" s="100"/>
      <c r="F81" s="100"/>
    </row>
    <row r="83" spans="2:9" ht="25.9" customHeight="1">
      <c r="B83" s="6" t="s">
        <v>58</v>
      </c>
      <c r="C83" s="132" t="s">
        <v>89</v>
      </c>
      <c r="D83" s="133"/>
      <c r="E83" s="133"/>
      <c r="F83" s="133"/>
      <c r="G83" s="133"/>
      <c r="H83" s="133"/>
      <c r="I83" s="134"/>
    </row>
    <row r="84" spans="2:9">
      <c r="B84" s="5" t="s">
        <v>12</v>
      </c>
      <c r="C84" s="99"/>
      <c r="D84" s="99"/>
      <c r="E84" s="99"/>
      <c r="F84" s="99"/>
      <c r="G84" s="99"/>
      <c r="H84" s="99"/>
      <c r="I84" s="99"/>
    </row>
    <row r="85" spans="2:9">
      <c r="B85" s="5" t="s">
        <v>13</v>
      </c>
      <c r="C85" s="137"/>
      <c r="D85" s="138"/>
      <c r="E85" s="139"/>
      <c r="F85" s="100"/>
    </row>
    <row r="86" spans="2:9">
      <c r="B86" s="5" t="s">
        <v>20</v>
      </c>
      <c r="C86" s="140"/>
      <c r="D86" s="136"/>
      <c r="E86" s="100"/>
      <c r="F86" s="102" t="b">
        <v>1</v>
      </c>
    </row>
    <row r="87" spans="2:9">
      <c r="C87" s="135"/>
      <c r="D87" s="136"/>
      <c r="E87" s="100"/>
      <c r="F87" s="102" t="b">
        <v>1</v>
      </c>
    </row>
    <row r="88" spans="2:9">
      <c r="C88" s="101"/>
      <c r="D88" s="100"/>
      <c r="E88" s="100"/>
      <c r="F88" s="102" t="b">
        <v>1</v>
      </c>
    </row>
    <row r="89" spans="2:9">
      <c r="C89" s="101"/>
      <c r="D89" s="100"/>
      <c r="E89" s="100"/>
      <c r="F89" s="102"/>
    </row>
    <row r="91" spans="2:9" ht="25.9" customHeight="1">
      <c r="B91" s="6" t="s">
        <v>59</v>
      </c>
      <c r="C91" s="132" t="s">
        <v>89</v>
      </c>
      <c r="D91" s="133"/>
      <c r="E91" s="133"/>
      <c r="F91" s="133"/>
      <c r="G91" s="133"/>
      <c r="H91" s="133"/>
      <c r="I91" s="134"/>
    </row>
    <row r="92" spans="2:9">
      <c r="B92" s="5" t="s">
        <v>12</v>
      </c>
      <c r="C92" s="99"/>
      <c r="D92" s="99"/>
      <c r="E92" s="99"/>
      <c r="F92" s="99"/>
      <c r="G92" s="99"/>
      <c r="H92" s="99"/>
      <c r="I92" s="99"/>
    </row>
    <row r="93" spans="2:9">
      <c r="B93" s="5" t="s">
        <v>13</v>
      </c>
      <c r="C93" s="137"/>
      <c r="D93" s="138"/>
      <c r="E93" s="139"/>
      <c r="F93" s="100"/>
    </row>
    <row r="94" spans="2:9">
      <c r="B94" s="5" t="s">
        <v>20</v>
      </c>
      <c r="C94" s="140"/>
      <c r="D94" s="136"/>
      <c r="E94" s="100"/>
      <c r="F94" s="102" t="b">
        <v>1</v>
      </c>
    </row>
    <row r="95" spans="2:9">
      <c r="C95" s="135"/>
      <c r="D95" s="136"/>
      <c r="E95" s="100"/>
      <c r="F95" s="102" t="b">
        <v>1</v>
      </c>
    </row>
    <row r="96" spans="2:9">
      <c r="C96" s="101"/>
      <c r="D96" s="100"/>
      <c r="E96" s="100"/>
      <c r="F96" s="102" t="b">
        <v>1</v>
      </c>
    </row>
    <row r="97" spans="2:9">
      <c r="C97" s="101"/>
      <c r="D97" s="100"/>
      <c r="E97" s="100"/>
      <c r="F97" s="100"/>
    </row>
    <row r="99" spans="2:9" ht="25.9" customHeight="1">
      <c r="B99" s="6" t="s">
        <v>60</v>
      </c>
      <c r="C99" s="132" t="s">
        <v>89</v>
      </c>
      <c r="D99" s="133"/>
      <c r="E99" s="133"/>
      <c r="F99" s="133"/>
      <c r="G99" s="133"/>
      <c r="H99" s="133"/>
      <c r="I99" s="134"/>
    </row>
    <row r="100" spans="2:9">
      <c r="B100" s="5" t="s">
        <v>12</v>
      </c>
      <c r="C100" s="99"/>
      <c r="D100" s="99"/>
      <c r="E100" s="99"/>
      <c r="F100" s="99"/>
      <c r="G100" s="99"/>
      <c r="H100" s="99"/>
      <c r="I100" s="99"/>
    </row>
    <row r="101" spans="2:9">
      <c r="B101" s="5" t="s">
        <v>13</v>
      </c>
      <c r="C101" s="137"/>
      <c r="D101" s="138"/>
      <c r="E101" s="139"/>
      <c r="F101" s="100"/>
    </row>
    <row r="102" spans="2:9">
      <c r="B102" s="5" t="s">
        <v>20</v>
      </c>
      <c r="C102" s="140"/>
      <c r="D102" s="136"/>
      <c r="E102" s="100"/>
      <c r="F102" s="102" t="b">
        <v>1</v>
      </c>
    </row>
    <row r="103" spans="2:9">
      <c r="C103" s="135"/>
      <c r="D103" s="136"/>
      <c r="E103" s="100"/>
      <c r="F103" s="102" t="b">
        <v>1</v>
      </c>
    </row>
    <row r="104" spans="2:9">
      <c r="C104" s="101"/>
      <c r="D104" s="100"/>
      <c r="E104" s="100"/>
      <c r="F104" s="102" t="b">
        <v>1</v>
      </c>
    </row>
    <row r="105" spans="2:9">
      <c r="C105" s="101"/>
      <c r="D105" s="100"/>
      <c r="E105" s="100"/>
      <c r="F105" s="100"/>
    </row>
    <row r="107" spans="2:9" ht="25.9" customHeight="1">
      <c r="B107" s="6" t="s">
        <v>61</v>
      </c>
      <c r="C107" s="132" t="s">
        <v>89</v>
      </c>
      <c r="D107" s="133"/>
      <c r="E107" s="133"/>
      <c r="F107" s="133"/>
      <c r="G107" s="133"/>
      <c r="H107" s="133"/>
      <c r="I107" s="134"/>
    </row>
    <row r="108" spans="2:9">
      <c r="B108" s="5" t="s">
        <v>12</v>
      </c>
      <c r="C108" s="99"/>
      <c r="D108" s="99"/>
      <c r="E108" s="99"/>
      <c r="F108" s="99"/>
      <c r="G108" s="99"/>
      <c r="H108" s="99"/>
      <c r="I108" s="99"/>
    </row>
    <row r="109" spans="2:9">
      <c r="B109" s="5" t="s">
        <v>13</v>
      </c>
      <c r="C109" s="137"/>
      <c r="D109" s="138"/>
      <c r="E109" s="139"/>
      <c r="F109" s="100"/>
    </row>
    <row r="110" spans="2:9">
      <c r="B110" s="5" t="s">
        <v>20</v>
      </c>
      <c r="C110" s="140"/>
      <c r="D110" s="136"/>
      <c r="E110" s="100"/>
      <c r="F110" s="102" t="b">
        <v>1</v>
      </c>
    </row>
    <row r="111" spans="2:9">
      <c r="C111" s="135"/>
      <c r="D111" s="136"/>
      <c r="E111" s="100"/>
      <c r="F111" s="102" t="b">
        <v>1</v>
      </c>
    </row>
    <row r="112" spans="2:9">
      <c r="C112" s="101"/>
      <c r="D112" s="100"/>
      <c r="E112" s="100"/>
      <c r="F112" s="102" t="b">
        <v>1</v>
      </c>
    </row>
    <row r="113" spans="2:9">
      <c r="C113" s="101"/>
      <c r="D113" s="100"/>
      <c r="E113" s="100"/>
      <c r="F113" s="100"/>
    </row>
    <row r="115" spans="2:9" ht="25.9" customHeight="1">
      <c r="B115" s="6" t="s">
        <v>62</v>
      </c>
      <c r="C115" s="132" t="s">
        <v>89</v>
      </c>
      <c r="D115" s="133"/>
      <c r="E115" s="133"/>
      <c r="F115" s="133"/>
      <c r="G115" s="133"/>
      <c r="H115" s="133"/>
      <c r="I115" s="134"/>
    </row>
    <row r="116" spans="2:9">
      <c r="B116" s="5" t="s">
        <v>12</v>
      </c>
      <c r="C116" s="99"/>
      <c r="D116" s="99"/>
      <c r="E116" s="99"/>
      <c r="F116" s="99"/>
      <c r="G116" s="99"/>
      <c r="H116" s="99"/>
      <c r="I116" s="99"/>
    </row>
    <row r="117" spans="2:9">
      <c r="B117" s="5" t="s">
        <v>13</v>
      </c>
      <c r="C117" s="137"/>
      <c r="D117" s="138"/>
      <c r="E117" s="139"/>
      <c r="F117" s="100"/>
    </row>
    <row r="118" spans="2:9">
      <c r="B118" s="5" t="s">
        <v>20</v>
      </c>
      <c r="C118" s="140"/>
      <c r="D118" s="136"/>
      <c r="E118" s="100"/>
      <c r="F118" s="102" t="b">
        <v>1</v>
      </c>
    </row>
    <row r="119" spans="2:9">
      <c r="C119" s="135"/>
      <c r="D119" s="136"/>
      <c r="E119" s="100"/>
      <c r="F119" s="102" t="b">
        <v>1</v>
      </c>
    </row>
    <row r="120" spans="2:9">
      <c r="C120" s="101"/>
      <c r="D120" s="100"/>
      <c r="E120" s="100"/>
      <c r="F120" s="102" t="b">
        <v>1</v>
      </c>
    </row>
    <row r="121" spans="2:9">
      <c r="C121" s="101"/>
      <c r="D121" s="100"/>
      <c r="E121" s="100"/>
      <c r="F121" s="100"/>
    </row>
    <row r="123" spans="2:9" ht="25.9" customHeight="1">
      <c r="B123" s="6" t="s">
        <v>63</v>
      </c>
      <c r="C123" s="132" t="s">
        <v>89</v>
      </c>
      <c r="D123" s="133"/>
      <c r="E123" s="133"/>
      <c r="F123" s="133"/>
      <c r="G123" s="133"/>
      <c r="H123" s="133"/>
      <c r="I123" s="134"/>
    </row>
    <row r="124" spans="2:9">
      <c r="B124" s="5" t="s">
        <v>12</v>
      </c>
      <c r="C124" s="99"/>
      <c r="D124" s="99"/>
      <c r="E124" s="99"/>
      <c r="F124" s="99"/>
      <c r="G124" s="99"/>
      <c r="H124" s="99"/>
      <c r="I124" s="99"/>
    </row>
    <row r="125" spans="2:9">
      <c r="B125" s="5" t="s">
        <v>13</v>
      </c>
      <c r="C125" s="137"/>
      <c r="D125" s="138"/>
      <c r="E125" s="139"/>
      <c r="F125" s="100"/>
    </row>
    <row r="126" spans="2:9">
      <c r="B126" s="5" t="s">
        <v>20</v>
      </c>
      <c r="C126" s="140"/>
      <c r="D126" s="136"/>
      <c r="E126" s="100"/>
      <c r="F126" s="102" t="b">
        <v>1</v>
      </c>
    </row>
    <row r="127" spans="2:9">
      <c r="C127" s="135"/>
      <c r="D127" s="136"/>
      <c r="E127" s="100"/>
      <c r="F127" s="102" t="b">
        <v>1</v>
      </c>
    </row>
    <row r="128" spans="2:9">
      <c r="C128" s="101"/>
      <c r="D128" s="100"/>
      <c r="E128" s="100"/>
      <c r="F128" s="102" t="b">
        <v>1</v>
      </c>
    </row>
    <row r="129" spans="2:9">
      <c r="C129" s="101"/>
      <c r="D129" s="100"/>
      <c r="E129" s="100"/>
      <c r="F129" s="100"/>
    </row>
    <row r="131" spans="2:9" ht="25.9" customHeight="1">
      <c r="B131" s="6" t="s">
        <v>64</v>
      </c>
      <c r="C131" s="132" t="s">
        <v>89</v>
      </c>
      <c r="D131" s="133"/>
      <c r="E131" s="133"/>
      <c r="F131" s="133"/>
      <c r="G131" s="133"/>
      <c r="H131" s="133"/>
      <c r="I131" s="134"/>
    </row>
    <row r="132" spans="2:9">
      <c r="B132" s="5" t="s">
        <v>12</v>
      </c>
      <c r="C132" s="99"/>
      <c r="D132" s="99"/>
      <c r="E132" s="99"/>
      <c r="F132" s="99"/>
      <c r="G132" s="99"/>
      <c r="H132" s="99"/>
      <c r="I132" s="99"/>
    </row>
    <row r="133" spans="2:9">
      <c r="B133" s="5" t="s">
        <v>13</v>
      </c>
      <c r="C133" s="137"/>
      <c r="D133" s="138"/>
      <c r="E133" s="139"/>
      <c r="F133" s="100"/>
    </row>
    <row r="134" spans="2:9">
      <c r="B134" s="5" t="s">
        <v>20</v>
      </c>
      <c r="C134" s="140"/>
      <c r="D134" s="136"/>
      <c r="E134" s="100"/>
      <c r="F134" s="102" t="b">
        <v>1</v>
      </c>
    </row>
    <row r="135" spans="2:9">
      <c r="C135" s="135"/>
      <c r="D135" s="136"/>
      <c r="E135" s="100"/>
      <c r="F135" s="102" t="b">
        <v>1</v>
      </c>
    </row>
    <row r="136" spans="2:9">
      <c r="C136" s="101"/>
      <c r="D136" s="100"/>
      <c r="E136" s="100"/>
      <c r="F136" s="102" t="b">
        <v>1</v>
      </c>
    </row>
    <row r="137" spans="2:9">
      <c r="C137" s="101"/>
      <c r="D137" s="100"/>
      <c r="E137" s="100"/>
      <c r="F137" s="100"/>
    </row>
    <row r="139" spans="2:9" ht="25.9" customHeight="1">
      <c r="B139" s="6" t="s">
        <v>65</v>
      </c>
      <c r="C139" s="132" t="s">
        <v>89</v>
      </c>
      <c r="D139" s="133"/>
      <c r="E139" s="133"/>
      <c r="F139" s="133"/>
      <c r="G139" s="133"/>
      <c r="H139" s="133"/>
      <c r="I139" s="134"/>
    </row>
    <row r="140" spans="2:9">
      <c r="B140" s="5" t="s">
        <v>12</v>
      </c>
      <c r="C140" s="99"/>
      <c r="D140" s="99"/>
      <c r="E140" s="99"/>
      <c r="F140" s="99"/>
      <c r="G140" s="99"/>
      <c r="H140" s="99"/>
      <c r="I140" s="99"/>
    </row>
    <row r="141" spans="2:9">
      <c r="B141" s="5" t="s">
        <v>13</v>
      </c>
      <c r="C141" s="137"/>
      <c r="D141" s="138"/>
      <c r="E141" s="139"/>
      <c r="F141" s="100"/>
    </row>
    <row r="142" spans="2:9">
      <c r="B142" s="5" t="s">
        <v>20</v>
      </c>
      <c r="C142" s="140"/>
      <c r="D142" s="136"/>
      <c r="E142" s="100"/>
      <c r="F142" s="102" t="b">
        <v>1</v>
      </c>
    </row>
    <row r="143" spans="2:9">
      <c r="C143" s="135"/>
      <c r="D143" s="136"/>
      <c r="E143" s="100"/>
      <c r="F143" s="102" t="b">
        <v>1</v>
      </c>
    </row>
    <row r="144" spans="2:9">
      <c r="C144" s="101"/>
      <c r="D144" s="100"/>
      <c r="E144" s="100"/>
      <c r="F144" s="102" t="b">
        <v>1</v>
      </c>
    </row>
    <row r="145" spans="2:9">
      <c r="C145" s="101"/>
      <c r="D145" s="100"/>
      <c r="E145" s="100"/>
      <c r="F145" s="100"/>
    </row>
    <row r="147" spans="2:9" ht="25.9" customHeight="1">
      <c r="B147" s="6" t="s">
        <v>76</v>
      </c>
      <c r="C147" s="132" t="s">
        <v>89</v>
      </c>
      <c r="D147" s="133"/>
      <c r="E147" s="133"/>
      <c r="F147" s="133"/>
      <c r="G147" s="133"/>
      <c r="H147" s="133"/>
      <c r="I147" s="134"/>
    </row>
    <row r="148" spans="2:9">
      <c r="B148" s="5" t="s">
        <v>12</v>
      </c>
      <c r="C148" s="99"/>
      <c r="D148" s="99"/>
      <c r="E148" s="99"/>
      <c r="F148" s="99"/>
      <c r="G148" s="99"/>
      <c r="H148" s="99"/>
      <c r="I148" s="99"/>
    </row>
    <row r="149" spans="2:9">
      <c r="B149" s="5" t="s">
        <v>13</v>
      </c>
      <c r="C149" s="137"/>
      <c r="D149" s="138"/>
      <c r="E149" s="139"/>
      <c r="F149" s="100"/>
    </row>
    <row r="150" spans="2:9">
      <c r="B150" s="5" t="s">
        <v>20</v>
      </c>
      <c r="C150" s="140"/>
      <c r="D150" s="136"/>
      <c r="E150" s="100"/>
      <c r="F150" s="102" t="b">
        <v>1</v>
      </c>
    </row>
    <row r="151" spans="2:9">
      <c r="C151" s="135"/>
      <c r="D151" s="136"/>
      <c r="E151" s="100"/>
      <c r="F151" s="102" t="b">
        <v>1</v>
      </c>
    </row>
    <row r="152" spans="2:9">
      <c r="C152" s="101"/>
      <c r="D152" s="100"/>
      <c r="E152" s="100"/>
      <c r="F152" s="102" t="b">
        <v>1</v>
      </c>
    </row>
    <row r="153" spans="2:9">
      <c r="C153" s="101"/>
      <c r="D153" s="100"/>
      <c r="E153" s="100"/>
      <c r="F153" s="100"/>
    </row>
    <row r="155" spans="2:9" ht="25.9" customHeight="1">
      <c r="B155" s="6" t="s">
        <v>77</v>
      </c>
      <c r="C155" s="132" t="s">
        <v>89</v>
      </c>
      <c r="D155" s="133"/>
      <c r="E155" s="133"/>
      <c r="F155" s="133"/>
      <c r="G155" s="133"/>
      <c r="H155" s="133"/>
      <c r="I155" s="134"/>
    </row>
    <row r="156" spans="2:9">
      <c r="B156" s="5" t="s">
        <v>12</v>
      </c>
      <c r="C156" s="99"/>
      <c r="D156" s="99"/>
      <c r="E156" s="99"/>
      <c r="F156" s="99"/>
      <c r="G156" s="99"/>
      <c r="H156" s="99"/>
      <c r="I156" s="99"/>
    </row>
    <row r="157" spans="2:9">
      <c r="B157" s="5" t="s">
        <v>13</v>
      </c>
      <c r="C157" s="137"/>
      <c r="D157" s="138"/>
      <c r="E157" s="139"/>
      <c r="F157" s="100"/>
    </row>
    <row r="158" spans="2:9">
      <c r="B158" s="5" t="s">
        <v>20</v>
      </c>
      <c r="C158" s="140"/>
      <c r="D158" s="136"/>
      <c r="E158" s="100"/>
      <c r="F158" s="102" t="b">
        <v>1</v>
      </c>
    </row>
    <row r="159" spans="2:9">
      <c r="C159" s="135"/>
      <c r="D159" s="136"/>
      <c r="E159" s="100"/>
      <c r="F159" s="102" t="b">
        <v>1</v>
      </c>
    </row>
    <row r="160" spans="2:9">
      <c r="C160" s="101"/>
      <c r="D160" s="100"/>
      <c r="E160" s="100"/>
      <c r="F160" s="102" t="b">
        <v>1</v>
      </c>
    </row>
    <row r="161" spans="2:9">
      <c r="C161" s="101"/>
      <c r="D161" s="100"/>
      <c r="E161" s="100"/>
      <c r="F161" s="100"/>
    </row>
    <row r="163" spans="2:9" ht="25.9" customHeight="1">
      <c r="B163" s="6" t="s">
        <v>78</v>
      </c>
      <c r="C163" s="132" t="s">
        <v>89</v>
      </c>
      <c r="D163" s="133"/>
      <c r="E163" s="133"/>
      <c r="F163" s="133"/>
      <c r="G163" s="133"/>
      <c r="H163" s="133"/>
      <c r="I163" s="134"/>
    </row>
    <row r="164" spans="2:9">
      <c r="B164" s="5" t="s">
        <v>12</v>
      </c>
      <c r="C164" s="99"/>
      <c r="D164" s="99"/>
      <c r="E164" s="99"/>
      <c r="F164" s="99"/>
      <c r="G164" s="99"/>
      <c r="H164" s="99"/>
      <c r="I164" s="99"/>
    </row>
    <row r="165" spans="2:9">
      <c r="B165" s="5" t="s">
        <v>13</v>
      </c>
      <c r="C165" s="137"/>
      <c r="D165" s="138"/>
      <c r="E165" s="139"/>
      <c r="F165" s="100"/>
    </row>
    <row r="166" spans="2:9">
      <c r="B166" s="5" t="s">
        <v>20</v>
      </c>
      <c r="C166" s="140"/>
      <c r="D166" s="136"/>
      <c r="E166" s="100"/>
      <c r="F166" s="102" t="b">
        <v>1</v>
      </c>
    </row>
    <row r="167" spans="2:9">
      <c r="C167" s="135"/>
      <c r="D167" s="136"/>
      <c r="E167" s="100"/>
      <c r="F167" s="102" t="b">
        <v>1</v>
      </c>
    </row>
    <row r="168" spans="2:9">
      <c r="C168" s="101"/>
      <c r="D168" s="100"/>
      <c r="E168" s="100"/>
      <c r="F168" s="102" t="b">
        <v>1</v>
      </c>
    </row>
    <row r="169" spans="2:9">
      <c r="C169" s="101"/>
      <c r="D169" s="100"/>
      <c r="E169" s="100"/>
      <c r="F169" s="102"/>
    </row>
    <row r="171" spans="2:9" ht="25.9" customHeight="1">
      <c r="B171" s="6" t="s">
        <v>79</v>
      </c>
      <c r="C171" s="132" t="s">
        <v>89</v>
      </c>
      <c r="D171" s="133"/>
      <c r="E171" s="133"/>
      <c r="F171" s="133"/>
      <c r="G171" s="133"/>
      <c r="H171" s="133"/>
      <c r="I171" s="134"/>
    </row>
    <row r="172" spans="2:9">
      <c r="B172" s="5" t="s">
        <v>12</v>
      </c>
      <c r="C172" s="99"/>
      <c r="D172" s="99"/>
      <c r="E172" s="99"/>
      <c r="F172" s="99"/>
      <c r="G172" s="99"/>
      <c r="H172" s="99"/>
      <c r="I172" s="99"/>
    </row>
    <row r="173" spans="2:9">
      <c r="B173" s="5" t="s">
        <v>13</v>
      </c>
      <c r="C173" s="137"/>
      <c r="D173" s="138"/>
      <c r="E173" s="139"/>
      <c r="F173" s="100"/>
    </row>
    <row r="174" spans="2:9">
      <c r="B174" s="5" t="s">
        <v>20</v>
      </c>
      <c r="C174" s="140"/>
      <c r="D174" s="136"/>
      <c r="E174" s="100"/>
      <c r="F174" s="102" t="b">
        <v>1</v>
      </c>
    </row>
    <row r="175" spans="2:9">
      <c r="C175" s="135"/>
      <c r="D175" s="136"/>
      <c r="E175" s="100"/>
      <c r="F175" s="102" t="b">
        <v>1</v>
      </c>
    </row>
    <row r="176" spans="2:9">
      <c r="C176" s="101"/>
      <c r="D176" s="100"/>
      <c r="E176" s="100"/>
      <c r="F176" s="102" t="b">
        <v>1</v>
      </c>
    </row>
    <row r="177" spans="2:9">
      <c r="C177" s="101"/>
      <c r="D177" s="100"/>
      <c r="E177" s="100"/>
      <c r="F177" s="100"/>
    </row>
    <row r="179" spans="2:9" ht="25.9" customHeight="1">
      <c r="B179" s="6" t="s">
        <v>80</v>
      </c>
      <c r="C179" s="132" t="s">
        <v>89</v>
      </c>
      <c r="D179" s="133"/>
      <c r="E179" s="133"/>
      <c r="F179" s="133"/>
      <c r="G179" s="133"/>
      <c r="H179" s="133"/>
      <c r="I179" s="134"/>
    </row>
    <row r="180" spans="2:9">
      <c r="B180" s="5" t="s">
        <v>12</v>
      </c>
      <c r="C180" s="99"/>
      <c r="D180" s="99"/>
      <c r="E180" s="99"/>
      <c r="F180" s="99"/>
      <c r="G180" s="99"/>
      <c r="H180" s="99"/>
      <c r="I180" s="99"/>
    </row>
    <row r="181" spans="2:9">
      <c r="B181" s="5" t="s">
        <v>13</v>
      </c>
      <c r="C181" s="137"/>
      <c r="D181" s="138"/>
      <c r="E181" s="139"/>
      <c r="F181" s="100"/>
    </row>
    <row r="182" spans="2:9">
      <c r="B182" s="5" t="s">
        <v>20</v>
      </c>
      <c r="C182" s="140"/>
      <c r="D182" s="136"/>
      <c r="E182" s="100"/>
      <c r="F182" s="102" t="b">
        <v>1</v>
      </c>
    </row>
    <row r="183" spans="2:9">
      <c r="C183" s="135"/>
      <c r="D183" s="136"/>
      <c r="E183" s="100"/>
      <c r="F183" s="102" t="b">
        <v>1</v>
      </c>
    </row>
    <row r="184" spans="2:9">
      <c r="C184" s="101"/>
      <c r="D184" s="100"/>
      <c r="E184" s="100"/>
      <c r="F184" s="102" t="b">
        <v>1</v>
      </c>
    </row>
    <row r="185" spans="2:9">
      <c r="C185" s="101"/>
      <c r="D185" s="100"/>
      <c r="E185" s="100"/>
      <c r="F185" s="100"/>
    </row>
    <row r="187" spans="2:9" ht="25.9" customHeight="1">
      <c r="B187" s="6" t="s">
        <v>81</v>
      </c>
      <c r="C187" s="132" t="s">
        <v>89</v>
      </c>
      <c r="D187" s="133"/>
      <c r="E187" s="133"/>
      <c r="F187" s="133"/>
      <c r="G187" s="133"/>
      <c r="H187" s="133"/>
      <c r="I187" s="134"/>
    </row>
    <row r="188" spans="2:9">
      <c r="B188" s="5" t="s">
        <v>12</v>
      </c>
      <c r="C188" s="99"/>
      <c r="D188" s="99"/>
      <c r="E188" s="99"/>
      <c r="F188" s="99"/>
      <c r="G188" s="99"/>
      <c r="H188" s="99"/>
      <c r="I188" s="99"/>
    </row>
    <row r="189" spans="2:9">
      <c r="B189" s="5" t="s">
        <v>13</v>
      </c>
      <c r="C189" s="137"/>
      <c r="D189" s="138"/>
      <c r="E189" s="139"/>
      <c r="F189" s="100"/>
    </row>
    <row r="190" spans="2:9">
      <c r="B190" s="5" t="s">
        <v>20</v>
      </c>
      <c r="C190" s="140"/>
      <c r="D190" s="136"/>
      <c r="E190" s="100"/>
      <c r="F190" s="102" t="b">
        <v>1</v>
      </c>
    </row>
    <row r="191" spans="2:9">
      <c r="C191" s="135"/>
      <c r="D191" s="136"/>
      <c r="E191" s="100"/>
      <c r="F191" s="102" t="b">
        <v>1</v>
      </c>
    </row>
    <row r="192" spans="2:9">
      <c r="C192" s="101"/>
      <c r="D192" s="100"/>
      <c r="E192" s="100"/>
      <c r="F192" s="102" t="b">
        <v>1</v>
      </c>
    </row>
    <row r="193" spans="2:9">
      <c r="C193" s="101"/>
      <c r="D193" s="100"/>
      <c r="E193" s="100"/>
      <c r="F193" s="100"/>
    </row>
    <row r="195" spans="2:9" ht="15">
      <c r="B195" s="25" t="s">
        <v>102</v>
      </c>
    </row>
    <row r="197" spans="2:9" ht="25.5" customHeight="1">
      <c r="B197" s="6" t="s">
        <v>8</v>
      </c>
      <c r="C197" s="132" t="s">
        <v>14</v>
      </c>
      <c r="D197" s="133"/>
      <c r="E197" s="133"/>
      <c r="F197" s="133"/>
      <c r="G197" s="133"/>
      <c r="H197" s="133"/>
      <c r="I197" s="134"/>
    </row>
    <row r="198" spans="2:9">
      <c r="C198" s="101"/>
      <c r="D198" s="100"/>
      <c r="E198" s="100"/>
      <c r="F198" s="102" t="b">
        <v>1</v>
      </c>
    </row>
    <row r="199" spans="2:9">
      <c r="C199" s="101"/>
      <c r="D199" s="100"/>
      <c r="E199" s="100"/>
      <c r="F199" s="102" t="b">
        <v>1</v>
      </c>
    </row>
    <row r="200" spans="2:9">
      <c r="C200" s="101"/>
      <c r="D200" s="100"/>
      <c r="E200" s="100"/>
      <c r="F200" s="102" t="b">
        <v>1</v>
      </c>
    </row>
    <row r="201" spans="2:9">
      <c r="C201" s="101"/>
      <c r="D201" s="100"/>
      <c r="E201" s="100"/>
      <c r="F201" s="100"/>
    </row>
    <row r="202" spans="2:9" ht="25.5" customHeight="1">
      <c r="B202" s="6" t="s">
        <v>9</v>
      </c>
      <c r="C202" s="132" t="s">
        <v>128</v>
      </c>
      <c r="D202" s="133"/>
      <c r="E202" s="133"/>
      <c r="F202" s="133"/>
      <c r="G202" s="133"/>
      <c r="H202" s="133"/>
      <c r="I202" s="134"/>
    </row>
    <row r="203" spans="2:9">
      <c r="C203" s="101"/>
      <c r="D203" s="100"/>
      <c r="E203" s="100"/>
      <c r="F203" s="102" t="b">
        <v>1</v>
      </c>
    </row>
    <row r="204" spans="2:9">
      <c r="C204" s="101"/>
      <c r="D204" s="100"/>
      <c r="E204" s="100"/>
      <c r="F204" s="102" t="b">
        <v>1</v>
      </c>
    </row>
    <row r="205" spans="2:9">
      <c r="C205" s="101"/>
      <c r="D205" s="100"/>
      <c r="E205" s="100"/>
      <c r="F205" s="102" t="b">
        <v>1</v>
      </c>
    </row>
    <row r="206" spans="2:9">
      <c r="C206" s="101"/>
      <c r="D206" s="100"/>
      <c r="E206" s="100"/>
      <c r="F206" s="100"/>
    </row>
    <row r="207" spans="2:9" ht="25.5" customHeight="1">
      <c r="B207" s="6" t="s">
        <v>10</v>
      </c>
      <c r="C207" s="132" t="s">
        <v>89</v>
      </c>
      <c r="D207" s="133"/>
      <c r="E207" s="133"/>
      <c r="F207" s="133"/>
      <c r="G207" s="133"/>
      <c r="H207" s="133"/>
      <c r="I207" s="134"/>
    </row>
    <row r="208" spans="2:9">
      <c r="C208" s="101"/>
      <c r="D208" s="100"/>
      <c r="E208" s="100"/>
      <c r="F208" s="102" t="b">
        <v>1</v>
      </c>
    </row>
    <row r="209" spans="2:9">
      <c r="C209" s="101"/>
      <c r="D209" s="100"/>
      <c r="E209" s="100"/>
      <c r="F209" s="102" t="b">
        <v>1</v>
      </c>
    </row>
    <row r="210" spans="2:9">
      <c r="C210" s="101"/>
      <c r="D210" s="100"/>
      <c r="E210" s="100"/>
      <c r="F210" s="102" t="b">
        <v>1</v>
      </c>
    </row>
    <row r="211" spans="2:9">
      <c r="C211" s="101"/>
      <c r="D211" s="100"/>
      <c r="E211" s="100"/>
      <c r="F211" s="100"/>
    </row>
    <row r="212" spans="2:9" ht="25.5" customHeight="1">
      <c r="B212" s="6" t="s">
        <v>82</v>
      </c>
      <c r="C212" s="132" t="s">
        <v>89</v>
      </c>
      <c r="D212" s="133"/>
      <c r="E212" s="133"/>
      <c r="F212" s="133"/>
      <c r="G212" s="133"/>
      <c r="H212" s="133"/>
      <c r="I212" s="134"/>
    </row>
    <row r="213" spans="2:9">
      <c r="C213" s="101"/>
      <c r="D213" s="100"/>
      <c r="E213" s="100"/>
      <c r="F213" s="102" t="b">
        <v>1</v>
      </c>
    </row>
    <row r="214" spans="2:9">
      <c r="C214" s="101"/>
      <c r="D214" s="100"/>
      <c r="E214" s="100"/>
      <c r="F214" s="102" t="b">
        <v>1</v>
      </c>
    </row>
    <row r="215" spans="2:9">
      <c r="C215" s="101"/>
      <c r="D215" s="100"/>
      <c r="E215" s="100"/>
      <c r="F215" s="102" t="b">
        <v>1</v>
      </c>
    </row>
    <row r="216" spans="2:9">
      <c r="C216" s="101"/>
      <c r="D216" s="100"/>
      <c r="E216" s="100"/>
      <c r="F216" s="100"/>
    </row>
    <row r="217" spans="2:9" ht="25.5" customHeight="1">
      <c r="B217" s="6" t="s">
        <v>83</v>
      </c>
      <c r="C217" s="132" t="s">
        <v>89</v>
      </c>
      <c r="D217" s="133"/>
      <c r="E217" s="133"/>
      <c r="F217" s="133"/>
      <c r="G217" s="133"/>
      <c r="H217" s="133"/>
      <c r="I217" s="134"/>
    </row>
    <row r="218" spans="2:9">
      <c r="C218" s="101"/>
      <c r="D218" s="100"/>
      <c r="E218" s="100"/>
      <c r="F218" s="102" t="b">
        <v>1</v>
      </c>
    </row>
    <row r="219" spans="2:9">
      <c r="C219" s="101"/>
      <c r="D219" s="100"/>
      <c r="E219" s="100"/>
      <c r="F219" s="102" t="b">
        <v>1</v>
      </c>
    </row>
    <row r="220" spans="2:9">
      <c r="C220" s="101"/>
      <c r="D220" s="100"/>
      <c r="E220" s="100"/>
      <c r="F220" s="102" t="b">
        <v>1</v>
      </c>
    </row>
    <row r="221" spans="2:9">
      <c r="C221" s="101"/>
      <c r="D221" s="100"/>
      <c r="E221" s="100"/>
      <c r="F221" s="100"/>
    </row>
    <row r="222" spans="2:9" ht="25.5" customHeight="1">
      <c r="B222" s="6" t="s">
        <v>84</v>
      </c>
      <c r="C222" s="132" t="s">
        <v>89</v>
      </c>
      <c r="D222" s="133"/>
      <c r="E222" s="133"/>
      <c r="F222" s="133"/>
      <c r="G222" s="133"/>
      <c r="H222" s="133"/>
      <c r="I222" s="134"/>
    </row>
    <row r="223" spans="2:9">
      <c r="C223" s="101"/>
      <c r="D223" s="100"/>
      <c r="E223" s="100"/>
      <c r="F223" s="102" t="b">
        <v>1</v>
      </c>
    </row>
    <row r="224" spans="2:9">
      <c r="C224" s="101"/>
      <c r="D224" s="100"/>
      <c r="E224" s="100"/>
      <c r="F224" s="102" t="b">
        <v>1</v>
      </c>
    </row>
    <row r="225" spans="2:9">
      <c r="C225" s="101"/>
      <c r="D225" s="100"/>
      <c r="E225" s="100"/>
      <c r="F225" s="102" t="b">
        <v>1</v>
      </c>
    </row>
    <row r="226" spans="2:9">
      <c r="C226" s="101"/>
      <c r="D226" s="100"/>
      <c r="E226" s="100"/>
      <c r="F226" s="100"/>
    </row>
    <row r="227" spans="2:9" ht="25.5" customHeight="1">
      <c r="B227" s="6" t="s">
        <v>85</v>
      </c>
      <c r="C227" s="132" t="s">
        <v>89</v>
      </c>
      <c r="D227" s="133"/>
      <c r="E227" s="133"/>
      <c r="F227" s="133"/>
      <c r="G227" s="133"/>
      <c r="H227" s="133"/>
      <c r="I227" s="134"/>
    </row>
    <row r="228" spans="2:9">
      <c r="C228" s="101"/>
      <c r="D228" s="100"/>
      <c r="E228" s="100"/>
      <c r="F228" s="102" t="b">
        <v>1</v>
      </c>
    </row>
    <row r="229" spans="2:9">
      <c r="C229" s="101"/>
      <c r="D229" s="100"/>
      <c r="E229" s="100"/>
      <c r="F229" s="102" t="b">
        <v>1</v>
      </c>
    </row>
    <row r="230" spans="2:9">
      <c r="C230" s="101"/>
      <c r="D230" s="100"/>
      <c r="E230" s="100"/>
      <c r="F230" s="102" t="b">
        <v>1</v>
      </c>
    </row>
    <row r="231" spans="2:9">
      <c r="C231" s="101"/>
      <c r="D231" s="100"/>
      <c r="E231" s="100"/>
      <c r="F231" s="100"/>
    </row>
    <row r="232" spans="2:9" ht="25.5" customHeight="1">
      <c r="B232" s="6" t="s">
        <v>86</v>
      </c>
      <c r="C232" s="132" t="s">
        <v>89</v>
      </c>
      <c r="D232" s="133"/>
      <c r="E232" s="133"/>
      <c r="F232" s="133"/>
      <c r="G232" s="133"/>
      <c r="H232" s="133"/>
      <c r="I232" s="134"/>
    </row>
    <row r="233" spans="2:9">
      <c r="C233" s="101"/>
      <c r="D233" s="100"/>
      <c r="E233" s="100"/>
      <c r="F233" s="102" t="b">
        <v>1</v>
      </c>
    </row>
    <row r="234" spans="2:9">
      <c r="C234" s="101"/>
      <c r="D234" s="100"/>
      <c r="E234" s="100"/>
      <c r="F234" s="102" t="b">
        <v>1</v>
      </c>
    </row>
    <row r="235" spans="2:9">
      <c r="C235" s="101"/>
      <c r="D235" s="100"/>
      <c r="E235" s="100"/>
      <c r="F235" s="102" t="b">
        <v>1</v>
      </c>
    </row>
    <row r="236" spans="2:9">
      <c r="C236" s="101"/>
      <c r="D236" s="100"/>
      <c r="E236" s="100"/>
      <c r="F236" s="100"/>
    </row>
    <row r="237" spans="2:9" ht="25.5" customHeight="1">
      <c r="B237" s="6" t="s">
        <v>87</v>
      </c>
      <c r="C237" s="132" t="s">
        <v>89</v>
      </c>
      <c r="D237" s="133"/>
      <c r="E237" s="133"/>
      <c r="F237" s="133"/>
      <c r="G237" s="133"/>
      <c r="H237" s="133"/>
      <c r="I237" s="134"/>
    </row>
    <row r="238" spans="2:9">
      <c r="C238" s="101"/>
      <c r="D238" s="100"/>
      <c r="E238" s="100"/>
      <c r="F238" s="102" t="b">
        <v>1</v>
      </c>
    </row>
    <row r="239" spans="2:9">
      <c r="C239" s="101"/>
      <c r="D239" s="100"/>
      <c r="E239" s="100"/>
      <c r="F239" s="102" t="b">
        <v>1</v>
      </c>
    </row>
    <row r="240" spans="2:9">
      <c r="C240" s="101"/>
      <c r="D240" s="100"/>
      <c r="E240" s="100"/>
      <c r="F240" s="102" t="b">
        <v>1</v>
      </c>
    </row>
    <row r="241" spans="2:9">
      <c r="C241" s="101"/>
      <c r="D241" s="100"/>
      <c r="E241" s="100"/>
      <c r="F241" s="100"/>
    </row>
    <row r="242" spans="2:9" ht="25.5" customHeight="1">
      <c r="B242" s="6" t="s">
        <v>88</v>
      </c>
      <c r="C242" s="132" t="s">
        <v>89</v>
      </c>
      <c r="D242" s="133"/>
      <c r="E242" s="133"/>
      <c r="F242" s="133"/>
      <c r="G242" s="133"/>
      <c r="H242" s="133"/>
      <c r="I242" s="134"/>
    </row>
    <row r="243" spans="2:9">
      <c r="C243" s="101"/>
      <c r="D243" s="100"/>
      <c r="E243" s="100"/>
      <c r="F243" s="102" t="b">
        <v>1</v>
      </c>
    </row>
    <row r="244" spans="2:9">
      <c r="C244" s="101"/>
      <c r="D244" s="100"/>
      <c r="E244" s="100"/>
      <c r="F244" s="102" t="b">
        <v>1</v>
      </c>
    </row>
    <row r="245" spans="2:9">
      <c r="C245" s="101"/>
      <c r="D245" s="100"/>
      <c r="E245" s="100"/>
      <c r="F245" s="102" t="b">
        <v>1</v>
      </c>
    </row>
    <row r="246" spans="2:9">
      <c r="C246" s="101"/>
      <c r="D246" s="100"/>
      <c r="E246" s="100"/>
      <c r="F246" s="100"/>
    </row>
  </sheetData>
  <sheetProtection sheet="1" objects="1" scenarios="1"/>
  <mergeCells count="95">
    <mergeCell ref="C35:I35"/>
    <mergeCell ref="C43:I43"/>
    <mergeCell ref="C197:I197"/>
    <mergeCell ref="C38:D38"/>
    <mergeCell ref="C39:D39"/>
    <mergeCell ref="C37:E37"/>
    <mergeCell ref="C45:E45"/>
    <mergeCell ref="C46:D46"/>
    <mergeCell ref="C47:D47"/>
    <mergeCell ref="C71:D71"/>
    <mergeCell ref="C51:I51"/>
    <mergeCell ref="C53:E53"/>
    <mergeCell ref="C54:D54"/>
    <mergeCell ref="C55:D55"/>
    <mergeCell ref="C59:I59"/>
    <mergeCell ref="C61:E61"/>
    <mergeCell ref="B1:I1"/>
    <mergeCell ref="C23:I23"/>
    <mergeCell ref="C24:I24"/>
    <mergeCell ref="C25:I25"/>
    <mergeCell ref="B27:I27"/>
    <mergeCell ref="C62:D62"/>
    <mergeCell ref="C63:D63"/>
    <mergeCell ref="C67:I67"/>
    <mergeCell ref="C69:E69"/>
    <mergeCell ref="C70:D70"/>
    <mergeCell ref="C95:D95"/>
    <mergeCell ref="C75:I75"/>
    <mergeCell ref="C77:E77"/>
    <mergeCell ref="C78:D78"/>
    <mergeCell ref="C79:D79"/>
    <mergeCell ref="C83:I83"/>
    <mergeCell ref="C85:E85"/>
    <mergeCell ref="C86:D86"/>
    <mergeCell ref="C87:D87"/>
    <mergeCell ref="C91:I91"/>
    <mergeCell ref="C93:E93"/>
    <mergeCell ref="C94:D94"/>
    <mergeCell ref="C119:D119"/>
    <mergeCell ref="C99:I99"/>
    <mergeCell ref="C101:E101"/>
    <mergeCell ref="C102:D102"/>
    <mergeCell ref="C103:D103"/>
    <mergeCell ref="C107:I107"/>
    <mergeCell ref="C109:E109"/>
    <mergeCell ref="C110:D110"/>
    <mergeCell ref="C111:D111"/>
    <mergeCell ref="C115:I115"/>
    <mergeCell ref="C117:E117"/>
    <mergeCell ref="C118:D118"/>
    <mergeCell ref="C143:D143"/>
    <mergeCell ref="C123:I123"/>
    <mergeCell ref="C125:E125"/>
    <mergeCell ref="C126:D126"/>
    <mergeCell ref="C127:D127"/>
    <mergeCell ref="C131:I131"/>
    <mergeCell ref="C133:E133"/>
    <mergeCell ref="C134:D134"/>
    <mergeCell ref="C135:D135"/>
    <mergeCell ref="C139:I139"/>
    <mergeCell ref="C141:E141"/>
    <mergeCell ref="C142:D142"/>
    <mergeCell ref="C167:D167"/>
    <mergeCell ref="C147:I147"/>
    <mergeCell ref="C149:E149"/>
    <mergeCell ref="C150:D150"/>
    <mergeCell ref="C151:D151"/>
    <mergeCell ref="C155:I155"/>
    <mergeCell ref="C157:E157"/>
    <mergeCell ref="C158:D158"/>
    <mergeCell ref="C159:D159"/>
    <mergeCell ref="C163:I163"/>
    <mergeCell ref="C165:E165"/>
    <mergeCell ref="C166:D166"/>
    <mergeCell ref="C191:D191"/>
    <mergeCell ref="C171:I171"/>
    <mergeCell ref="C173:E173"/>
    <mergeCell ref="C174:D174"/>
    <mergeCell ref="C175:D175"/>
    <mergeCell ref="C179:I179"/>
    <mergeCell ref="C181:E181"/>
    <mergeCell ref="C182:D182"/>
    <mergeCell ref="C183:D183"/>
    <mergeCell ref="C187:I187"/>
    <mergeCell ref="C189:E189"/>
    <mergeCell ref="C190:D190"/>
    <mergeCell ref="C232:I232"/>
    <mergeCell ref="C237:I237"/>
    <mergeCell ref="C242:I242"/>
    <mergeCell ref="C202:I202"/>
    <mergeCell ref="C207:I207"/>
    <mergeCell ref="C212:I212"/>
    <mergeCell ref="C217:I217"/>
    <mergeCell ref="C222:I222"/>
    <mergeCell ref="C227:I227"/>
  </mergeCells>
  <dataValidations count="2">
    <dataValidation type="whole" errorStyle="warning" showErrorMessage="1" errorTitle="Number of participants" error="Enter a number between 1 and maximum 50. We will generate the data answer sheet based on this number." promptTitle="Number of participants" prompt="Write how many participants there were on your activity." sqref="C25:I25">
      <formula1>1</formula1>
      <formula2>50</formula2>
    </dataValidation>
    <dataValidation allowBlank="1" showInputMessage="1" showErrorMessage="1" sqref="E38:E39 E190:E191 E54:E55 E62:E63 E70:E71 E78:E79 E86:E87 E94:E95 E102:E103 E110:E111 E118:E119 E126:E127 E134:E135 E142:E143 E150:E151 E158:E159 E166:E167 E174:E175 E182:E183 E46:E47"/>
  </dataValidations>
  <pageMargins left="0.7" right="0.7" top="0.75" bottom="0.75" header="0.3" footer="0.3"/>
  <pageSetup paperSize="9" scale="97" orientation="portrait" horizontalDpi="4294967293" verticalDpi="0" r:id="rId1"/>
  <colBreaks count="1" manualBreakCount="1">
    <brk id="9" max="1048575" man="1"/>
  </colBreaks>
  <drawing r:id="rId2"/>
  <legacyDrawing r:id="rId3"/>
  <picture r:id="rId4"/>
  <mc:AlternateContent xmlns:mc="http://schemas.openxmlformats.org/markup-compatibility/2006">
    <mc:Choice Requires="x14">
      <controls>
        <mc:AlternateContent xmlns:mc="http://schemas.openxmlformats.org/markup-compatibility/2006">
          <mc:Choice Requires="x14">
            <control shapeId="5176" r:id="rId5" name="Check Box 56">
              <controlPr locked="0" defaultSize="0" autoFill="0" autoLine="0" autoPict="0">
                <anchor moveWithCells="1">
                  <from>
                    <xdr:col>2</xdr:col>
                    <xdr:colOff>9525</xdr:colOff>
                    <xdr:row>37</xdr:row>
                    <xdr:rowOff>9525</xdr:rowOff>
                  </from>
                  <to>
                    <xdr:col>4</xdr:col>
                    <xdr:colOff>676275</xdr:colOff>
                    <xdr:row>38</xdr:row>
                    <xdr:rowOff>19050</xdr:rowOff>
                  </to>
                </anchor>
              </controlPr>
            </control>
          </mc:Choice>
        </mc:AlternateContent>
        <mc:AlternateContent xmlns:mc="http://schemas.openxmlformats.org/markup-compatibility/2006">
          <mc:Choice Requires="x14">
            <control shapeId="5183" r:id="rId6" name="Check Box 63">
              <controlPr locked="0" defaultSize="0" autoFill="0" autoLine="0" autoPict="0">
                <anchor moveWithCells="1">
                  <from>
                    <xdr:col>2</xdr:col>
                    <xdr:colOff>9525</xdr:colOff>
                    <xdr:row>38</xdr:row>
                    <xdr:rowOff>38100</xdr:rowOff>
                  </from>
                  <to>
                    <xdr:col>4</xdr:col>
                    <xdr:colOff>676275</xdr:colOff>
                    <xdr:row>39</xdr:row>
                    <xdr:rowOff>38100</xdr:rowOff>
                  </to>
                </anchor>
              </controlPr>
            </control>
          </mc:Choice>
        </mc:AlternateContent>
        <mc:AlternateContent xmlns:mc="http://schemas.openxmlformats.org/markup-compatibility/2006">
          <mc:Choice Requires="x14">
            <control shapeId="5184" r:id="rId7" name="Check Box 64">
              <controlPr locked="0" defaultSize="0" autoFill="0" autoLine="0" autoPict="0">
                <anchor moveWithCells="1">
                  <from>
                    <xdr:col>2</xdr:col>
                    <xdr:colOff>9525</xdr:colOff>
                    <xdr:row>39</xdr:row>
                    <xdr:rowOff>47625</xdr:rowOff>
                  </from>
                  <to>
                    <xdr:col>4</xdr:col>
                    <xdr:colOff>676275</xdr:colOff>
                    <xdr:row>40</xdr:row>
                    <xdr:rowOff>47625</xdr:rowOff>
                  </to>
                </anchor>
              </controlPr>
            </control>
          </mc:Choice>
        </mc:AlternateContent>
        <mc:AlternateContent xmlns:mc="http://schemas.openxmlformats.org/markup-compatibility/2006">
          <mc:Choice Requires="x14">
            <control shapeId="5186" r:id="rId8" name="Check Box 66">
              <controlPr defaultSize="0" autoFill="0" autoLine="0" autoPict="0">
                <anchor moveWithCells="1">
                  <from>
                    <xdr:col>2</xdr:col>
                    <xdr:colOff>9525</xdr:colOff>
                    <xdr:row>45</xdr:row>
                    <xdr:rowOff>9525</xdr:rowOff>
                  </from>
                  <to>
                    <xdr:col>4</xdr:col>
                    <xdr:colOff>676275</xdr:colOff>
                    <xdr:row>46</xdr:row>
                    <xdr:rowOff>19050</xdr:rowOff>
                  </to>
                </anchor>
              </controlPr>
            </control>
          </mc:Choice>
        </mc:AlternateContent>
        <mc:AlternateContent xmlns:mc="http://schemas.openxmlformats.org/markup-compatibility/2006">
          <mc:Choice Requires="x14">
            <control shapeId="5187" r:id="rId9" name="Check Box 67">
              <controlPr defaultSize="0" autoFill="0" autoLine="0" autoPict="0">
                <anchor moveWithCells="1">
                  <from>
                    <xdr:col>2</xdr:col>
                    <xdr:colOff>9525</xdr:colOff>
                    <xdr:row>46</xdr:row>
                    <xdr:rowOff>38100</xdr:rowOff>
                  </from>
                  <to>
                    <xdr:col>4</xdr:col>
                    <xdr:colOff>676275</xdr:colOff>
                    <xdr:row>47</xdr:row>
                    <xdr:rowOff>38100</xdr:rowOff>
                  </to>
                </anchor>
              </controlPr>
            </control>
          </mc:Choice>
        </mc:AlternateContent>
        <mc:AlternateContent xmlns:mc="http://schemas.openxmlformats.org/markup-compatibility/2006">
          <mc:Choice Requires="x14">
            <control shapeId="5188" r:id="rId10" name="Check Box 68">
              <controlPr defaultSize="0" autoFill="0" autoLine="0" autoPict="0">
                <anchor moveWithCells="1">
                  <from>
                    <xdr:col>2</xdr:col>
                    <xdr:colOff>9525</xdr:colOff>
                    <xdr:row>47</xdr:row>
                    <xdr:rowOff>47625</xdr:rowOff>
                  </from>
                  <to>
                    <xdr:col>4</xdr:col>
                    <xdr:colOff>676275</xdr:colOff>
                    <xdr:row>48</xdr:row>
                    <xdr:rowOff>47625</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2</xdr:col>
                    <xdr:colOff>9525</xdr:colOff>
                    <xdr:row>53</xdr:row>
                    <xdr:rowOff>9525</xdr:rowOff>
                  </from>
                  <to>
                    <xdr:col>4</xdr:col>
                    <xdr:colOff>676275</xdr:colOff>
                    <xdr:row>54</xdr:row>
                    <xdr:rowOff>19050</xdr:rowOff>
                  </to>
                </anchor>
              </controlPr>
            </control>
          </mc:Choice>
        </mc:AlternateContent>
        <mc:AlternateContent xmlns:mc="http://schemas.openxmlformats.org/markup-compatibility/2006">
          <mc:Choice Requires="x14">
            <control shapeId="5192" r:id="rId12" name="Check Box 72">
              <controlPr defaultSize="0" autoFill="0" autoLine="0" autoPict="0">
                <anchor moveWithCells="1">
                  <from>
                    <xdr:col>2</xdr:col>
                    <xdr:colOff>9525</xdr:colOff>
                    <xdr:row>54</xdr:row>
                    <xdr:rowOff>38100</xdr:rowOff>
                  </from>
                  <to>
                    <xdr:col>4</xdr:col>
                    <xdr:colOff>676275</xdr:colOff>
                    <xdr:row>55</xdr:row>
                    <xdr:rowOff>38100</xdr:rowOff>
                  </to>
                </anchor>
              </controlPr>
            </control>
          </mc:Choice>
        </mc:AlternateContent>
        <mc:AlternateContent xmlns:mc="http://schemas.openxmlformats.org/markup-compatibility/2006">
          <mc:Choice Requires="x14">
            <control shapeId="5193" r:id="rId13" name="Check Box 73">
              <controlPr defaultSize="0" autoFill="0" autoLine="0" autoPict="0">
                <anchor moveWithCells="1">
                  <from>
                    <xdr:col>2</xdr:col>
                    <xdr:colOff>9525</xdr:colOff>
                    <xdr:row>55</xdr:row>
                    <xdr:rowOff>47625</xdr:rowOff>
                  </from>
                  <to>
                    <xdr:col>4</xdr:col>
                    <xdr:colOff>676275</xdr:colOff>
                    <xdr:row>56</xdr:row>
                    <xdr:rowOff>47625</xdr:rowOff>
                  </to>
                </anchor>
              </controlPr>
            </control>
          </mc:Choice>
        </mc:AlternateContent>
        <mc:AlternateContent xmlns:mc="http://schemas.openxmlformats.org/markup-compatibility/2006">
          <mc:Choice Requires="x14">
            <control shapeId="5196" r:id="rId14" name="Check Box 76">
              <controlPr defaultSize="0" autoFill="0" autoLine="0" autoPict="0">
                <anchor moveWithCells="1">
                  <from>
                    <xdr:col>2</xdr:col>
                    <xdr:colOff>9525</xdr:colOff>
                    <xdr:row>61</xdr:row>
                    <xdr:rowOff>9525</xdr:rowOff>
                  </from>
                  <to>
                    <xdr:col>4</xdr:col>
                    <xdr:colOff>676275</xdr:colOff>
                    <xdr:row>62</xdr:row>
                    <xdr:rowOff>19050</xdr:rowOff>
                  </to>
                </anchor>
              </controlPr>
            </control>
          </mc:Choice>
        </mc:AlternateContent>
        <mc:AlternateContent xmlns:mc="http://schemas.openxmlformats.org/markup-compatibility/2006">
          <mc:Choice Requires="x14">
            <control shapeId="5197" r:id="rId15" name="Check Box 77">
              <controlPr defaultSize="0" autoFill="0" autoLine="0" autoPict="0">
                <anchor moveWithCells="1">
                  <from>
                    <xdr:col>2</xdr:col>
                    <xdr:colOff>9525</xdr:colOff>
                    <xdr:row>62</xdr:row>
                    <xdr:rowOff>38100</xdr:rowOff>
                  </from>
                  <to>
                    <xdr:col>4</xdr:col>
                    <xdr:colOff>676275</xdr:colOff>
                    <xdr:row>63</xdr:row>
                    <xdr:rowOff>38100</xdr:rowOff>
                  </to>
                </anchor>
              </controlPr>
            </control>
          </mc:Choice>
        </mc:AlternateContent>
        <mc:AlternateContent xmlns:mc="http://schemas.openxmlformats.org/markup-compatibility/2006">
          <mc:Choice Requires="x14">
            <control shapeId="5198" r:id="rId16" name="Check Box 78">
              <controlPr defaultSize="0" autoFill="0" autoLine="0" autoPict="0">
                <anchor moveWithCells="1">
                  <from>
                    <xdr:col>2</xdr:col>
                    <xdr:colOff>9525</xdr:colOff>
                    <xdr:row>63</xdr:row>
                    <xdr:rowOff>47625</xdr:rowOff>
                  </from>
                  <to>
                    <xdr:col>4</xdr:col>
                    <xdr:colOff>676275</xdr:colOff>
                    <xdr:row>64</xdr:row>
                    <xdr:rowOff>47625</xdr:rowOff>
                  </to>
                </anchor>
              </controlPr>
            </control>
          </mc:Choice>
        </mc:AlternateContent>
        <mc:AlternateContent xmlns:mc="http://schemas.openxmlformats.org/markup-compatibility/2006">
          <mc:Choice Requires="x14">
            <control shapeId="5201" r:id="rId17" name="Check Box 81">
              <controlPr defaultSize="0" autoFill="0" autoLine="0" autoPict="0">
                <anchor moveWithCells="1">
                  <from>
                    <xdr:col>2</xdr:col>
                    <xdr:colOff>9525</xdr:colOff>
                    <xdr:row>69</xdr:row>
                    <xdr:rowOff>9525</xdr:rowOff>
                  </from>
                  <to>
                    <xdr:col>4</xdr:col>
                    <xdr:colOff>676275</xdr:colOff>
                    <xdr:row>70</xdr:row>
                    <xdr:rowOff>19050</xdr:rowOff>
                  </to>
                </anchor>
              </controlPr>
            </control>
          </mc:Choice>
        </mc:AlternateContent>
        <mc:AlternateContent xmlns:mc="http://schemas.openxmlformats.org/markup-compatibility/2006">
          <mc:Choice Requires="x14">
            <control shapeId="5202" r:id="rId18" name="Check Box 82">
              <controlPr defaultSize="0" autoFill="0" autoLine="0" autoPict="0">
                <anchor moveWithCells="1">
                  <from>
                    <xdr:col>2</xdr:col>
                    <xdr:colOff>9525</xdr:colOff>
                    <xdr:row>70</xdr:row>
                    <xdr:rowOff>38100</xdr:rowOff>
                  </from>
                  <to>
                    <xdr:col>4</xdr:col>
                    <xdr:colOff>676275</xdr:colOff>
                    <xdr:row>71</xdr:row>
                    <xdr:rowOff>38100</xdr:rowOff>
                  </to>
                </anchor>
              </controlPr>
            </control>
          </mc:Choice>
        </mc:AlternateContent>
        <mc:AlternateContent xmlns:mc="http://schemas.openxmlformats.org/markup-compatibility/2006">
          <mc:Choice Requires="x14">
            <control shapeId="5203" r:id="rId19" name="Check Box 83">
              <controlPr defaultSize="0" autoFill="0" autoLine="0" autoPict="0">
                <anchor moveWithCells="1">
                  <from>
                    <xdr:col>2</xdr:col>
                    <xdr:colOff>9525</xdr:colOff>
                    <xdr:row>71</xdr:row>
                    <xdr:rowOff>47625</xdr:rowOff>
                  </from>
                  <to>
                    <xdr:col>4</xdr:col>
                    <xdr:colOff>676275</xdr:colOff>
                    <xdr:row>72</xdr:row>
                    <xdr:rowOff>47625</xdr:rowOff>
                  </to>
                </anchor>
              </controlPr>
            </control>
          </mc:Choice>
        </mc:AlternateContent>
        <mc:AlternateContent xmlns:mc="http://schemas.openxmlformats.org/markup-compatibility/2006">
          <mc:Choice Requires="x14">
            <control shapeId="5206" r:id="rId20" name="Check Box 86">
              <controlPr defaultSize="0" autoFill="0" autoLine="0" autoPict="0">
                <anchor moveWithCells="1">
                  <from>
                    <xdr:col>2</xdr:col>
                    <xdr:colOff>9525</xdr:colOff>
                    <xdr:row>77</xdr:row>
                    <xdr:rowOff>9525</xdr:rowOff>
                  </from>
                  <to>
                    <xdr:col>4</xdr:col>
                    <xdr:colOff>676275</xdr:colOff>
                    <xdr:row>78</xdr:row>
                    <xdr:rowOff>19050</xdr:rowOff>
                  </to>
                </anchor>
              </controlPr>
            </control>
          </mc:Choice>
        </mc:AlternateContent>
        <mc:AlternateContent xmlns:mc="http://schemas.openxmlformats.org/markup-compatibility/2006">
          <mc:Choice Requires="x14">
            <control shapeId="5207" r:id="rId21" name="Check Box 87">
              <controlPr defaultSize="0" autoFill="0" autoLine="0" autoPict="0">
                <anchor moveWithCells="1">
                  <from>
                    <xdr:col>2</xdr:col>
                    <xdr:colOff>9525</xdr:colOff>
                    <xdr:row>78</xdr:row>
                    <xdr:rowOff>38100</xdr:rowOff>
                  </from>
                  <to>
                    <xdr:col>4</xdr:col>
                    <xdr:colOff>676275</xdr:colOff>
                    <xdr:row>79</xdr:row>
                    <xdr:rowOff>38100</xdr:rowOff>
                  </to>
                </anchor>
              </controlPr>
            </control>
          </mc:Choice>
        </mc:AlternateContent>
        <mc:AlternateContent xmlns:mc="http://schemas.openxmlformats.org/markup-compatibility/2006">
          <mc:Choice Requires="x14">
            <control shapeId="5208" r:id="rId22" name="Check Box 88">
              <controlPr defaultSize="0" autoFill="0" autoLine="0" autoPict="0">
                <anchor moveWithCells="1">
                  <from>
                    <xdr:col>2</xdr:col>
                    <xdr:colOff>9525</xdr:colOff>
                    <xdr:row>79</xdr:row>
                    <xdr:rowOff>47625</xdr:rowOff>
                  </from>
                  <to>
                    <xdr:col>4</xdr:col>
                    <xdr:colOff>676275</xdr:colOff>
                    <xdr:row>80</xdr:row>
                    <xdr:rowOff>47625</xdr:rowOff>
                  </to>
                </anchor>
              </controlPr>
            </control>
          </mc:Choice>
        </mc:AlternateContent>
        <mc:AlternateContent xmlns:mc="http://schemas.openxmlformats.org/markup-compatibility/2006">
          <mc:Choice Requires="x14">
            <control shapeId="5211" r:id="rId23" name="Check Box 91">
              <controlPr defaultSize="0" autoFill="0" autoLine="0" autoPict="0">
                <anchor moveWithCells="1">
                  <from>
                    <xdr:col>2</xdr:col>
                    <xdr:colOff>9525</xdr:colOff>
                    <xdr:row>85</xdr:row>
                    <xdr:rowOff>9525</xdr:rowOff>
                  </from>
                  <to>
                    <xdr:col>4</xdr:col>
                    <xdr:colOff>676275</xdr:colOff>
                    <xdr:row>86</xdr:row>
                    <xdr:rowOff>19050</xdr:rowOff>
                  </to>
                </anchor>
              </controlPr>
            </control>
          </mc:Choice>
        </mc:AlternateContent>
        <mc:AlternateContent xmlns:mc="http://schemas.openxmlformats.org/markup-compatibility/2006">
          <mc:Choice Requires="x14">
            <control shapeId="5212" r:id="rId24" name="Check Box 92">
              <controlPr defaultSize="0" autoFill="0" autoLine="0" autoPict="0">
                <anchor moveWithCells="1">
                  <from>
                    <xdr:col>2</xdr:col>
                    <xdr:colOff>9525</xdr:colOff>
                    <xdr:row>86</xdr:row>
                    <xdr:rowOff>38100</xdr:rowOff>
                  </from>
                  <to>
                    <xdr:col>4</xdr:col>
                    <xdr:colOff>676275</xdr:colOff>
                    <xdr:row>87</xdr:row>
                    <xdr:rowOff>38100</xdr:rowOff>
                  </to>
                </anchor>
              </controlPr>
            </control>
          </mc:Choice>
        </mc:AlternateContent>
        <mc:AlternateContent xmlns:mc="http://schemas.openxmlformats.org/markup-compatibility/2006">
          <mc:Choice Requires="x14">
            <control shapeId="5213" r:id="rId25" name="Check Box 93">
              <controlPr defaultSize="0" autoFill="0" autoLine="0" autoPict="0">
                <anchor moveWithCells="1">
                  <from>
                    <xdr:col>2</xdr:col>
                    <xdr:colOff>9525</xdr:colOff>
                    <xdr:row>87</xdr:row>
                    <xdr:rowOff>47625</xdr:rowOff>
                  </from>
                  <to>
                    <xdr:col>4</xdr:col>
                    <xdr:colOff>676275</xdr:colOff>
                    <xdr:row>88</xdr:row>
                    <xdr:rowOff>47625</xdr:rowOff>
                  </to>
                </anchor>
              </controlPr>
            </control>
          </mc:Choice>
        </mc:AlternateContent>
        <mc:AlternateContent xmlns:mc="http://schemas.openxmlformats.org/markup-compatibility/2006">
          <mc:Choice Requires="x14">
            <control shapeId="5216" r:id="rId26" name="Check Box 96">
              <controlPr defaultSize="0" autoFill="0" autoLine="0" autoPict="0">
                <anchor moveWithCells="1">
                  <from>
                    <xdr:col>2</xdr:col>
                    <xdr:colOff>9525</xdr:colOff>
                    <xdr:row>93</xdr:row>
                    <xdr:rowOff>9525</xdr:rowOff>
                  </from>
                  <to>
                    <xdr:col>4</xdr:col>
                    <xdr:colOff>676275</xdr:colOff>
                    <xdr:row>94</xdr:row>
                    <xdr:rowOff>19050</xdr:rowOff>
                  </to>
                </anchor>
              </controlPr>
            </control>
          </mc:Choice>
        </mc:AlternateContent>
        <mc:AlternateContent xmlns:mc="http://schemas.openxmlformats.org/markup-compatibility/2006">
          <mc:Choice Requires="x14">
            <control shapeId="5217" r:id="rId27" name="Check Box 97">
              <controlPr defaultSize="0" autoFill="0" autoLine="0" autoPict="0">
                <anchor moveWithCells="1">
                  <from>
                    <xdr:col>2</xdr:col>
                    <xdr:colOff>9525</xdr:colOff>
                    <xdr:row>94</xdr:row>
                    <xdr:rowOff>38100</xdr:rowOff>
                  </from>
                  <to>
                    <xdr:col>4</xdr:col>
                    <xdr:colOff>676275</xdr:colOff>
                    <xdr:row>95</xdr:row>
                    <xdr:rowOff>38100</xdr:rowOff>
                  </to>
                </anchor>
              </controlPr>
            </control>
          </mc:Choice>
        </mc:AlternateContent>
        <mc:AlternateContent xmlns:mc="http://schemas.openxmlformats.org/markup-compatibility/2006">
          <mc:Choice Requires="x14">
            <control shapeId="5218" r:id="rId28" name="Check Box 98">
              <controlPr defaultSize="0" autoFill="0" autoLine="0" autoPict="0">
                <anchor moveWithCells="1">
                  <from>
                    <xdr:col>2</xdr:col>
                    <xdr:colOff>9525</xdr:colOff>
                    <xdr:row>95</xdr:row>
                    <xdr:rowOff>47625</xdr:rowOff>
                  </from>
                  <to>
                    <xdr:col>4</xdr:col>
                    <xdr:colOff>676275</xdr:colOff>
                    <xdr:row>96</xdr:row>
                    <xdr:rowOff>47625</xdr:rowOff>
                  </to>
                </anchor>
              </controlPr>
            </control>
          </mc:Choice>
        </mc:AlternateContent>
        <mc:AlternateContent xmlns:mc="http://schemas.openxmlformats.org/markup-compatibility/2006">
          <mc:Choice Requires="x14">
            <control shapeId="5221" r:id="rId29" name="Check Box 101">
              <controlPr defaultSize="0" autoFill="0" autoLine="0" autoPict="0">
                <anchor moveWithCells="1">
                  <from>
                    <xdr:col>2</xdr:col>
                    <xdr:colOff>9525</xdr:colOff>
                    <xdr:row>101</xdr:row>
                    <xdr:rowOff>9525</xdr:rowOff>
                  </from>
                  <to>
                    <xdr:col>4</xdr:col>
                    <xdr:colOff>676275</xdr:colOff>
                    <xdr:row>102</xdr:row>
                    <xdr:rowOff>19050</xdr:rowOff>
                  </to>
                </anchor>
              </controlPr>
            </control>
          </mc:Choice>
        </mc:AlternateContent>
        <mc:AlternateContent xmlns:mc="http://schemas.openxmlformats.org/markup-compatibility/2006">
          <mc:Choice Requires="x14">
            <control shapeId="5222" r:id="rId30" name="Check Box 102">
              <controlPr defaultSize="0" autoFill="0" autoLine="0" autoPict="0">
                <anchor moveWithCells="1">
                  <from>
                    <xdr:col>2</xdr:col>
                    <xdr:colOff>9525</xdr:colOff>
                    <xdr:row>102</xdr:row>
                    <xdr:rowOff>38100</xdr:rowOff>
                  </from>
                  <to>
                    <xdr:col>4</xdr:col>
                    <xdr:colOff>676275</xdr:colOff>
                    <xdr:row>103</xdr:row>
                    <xdr:rowOff>38100</xdr:rowOff>
                  </to>
                </anchor>
              </controlPr>
            </control>
          </mc:Choice>
        </mc:AlternateContent>
        <mc:AlternateContent xmlns:mc="http://schemas.openxmlformats.org/markup-compatibility/2006">
          <mc:Choice Requires="x14">
            <control shapeId="5223" r:id="rId31" name="Check Box 103">
              <controlPr defaultSize="0" autoFill="0" autoLine="0" autoPict="0">
                <anchor moveWithCells="1">
                  <from>
                    <xdr:col>2</xdr:col>
                    <xdr:colOff>9525</xdr:colOff>
                    <xdr:row>103</xdr:row>
                    <xdr:rowOff>47625</xdr:rowOff>
                  </from>
                  <to>
                    <xdr:col>4</xdr:col>
                    <xdr:colOff>676275</xdr:colOff>
                    <xdr:row>104</xdr:row>
                    <xdr:rowOff>47625</xdr:rowOff>
                  </to>
                </anchor>
              </controlPr>
            </control>
          </mc:Choice>
        </mc:AlternateContent>
        <mc:AlternateContent xmlns:mc="http://schemas.openxmlformats.org/markup-compatibility/2006">
          <mc:Choice Requires="x14">
            <control shapeId="5224" r:id="rId32" name="Check Box 104">
              <controlPr defaultSize="0" autoFill="0" autoLine="0" autoPict="0">
                <anchor moveWithCells="1">
                  <from>
                    <xdr:col>2</xdr:col>
                    <xdr:colOff>9525</xdr:colOff>
                    <xdr:row>109</xdr:row>
                    <xdr:rowOff>9525</xdr:rowOff>
                  </from>
                  <to>
                    <xdr:col>4</xdr:col>
                    <xdr:colOff>676275</xdr:colOff>
                    <xdr:row>110</xdr:row>
                    <xdr:rowOff>19050</xdr:rowOff>
                  </to>
                </anchor>
              </controlPr>
            </control>
          </mc:Choice>
        </mc:AlternateContent>
        <mc:AlternateContent xmlns:mc="http://schemas.openxmlformats.org/markup-compatibility/2006">
          <mc:Choice Requires="x14">
            <control shapeId="5225" r:id="rId33" name="Check Box 105">
              <controlPr defaultSize="0" autoFill="0" autoLine="0" autoPict="0">
                <anchor moveWithCells="1">
                  <from>
                    <xdr:col>2</xdr:col>
                    <xdr:colOff>9525</xdr:colOff>
                    <xdr:row>110</xdr:row>
                    <xdr:rowOff>38100</xdr:rowOff>
                  </from>
                  <to>
                    <xdr:col>4</xdr:col>
                    <xdr:colOff>676275</xdr:colOff>
                    <xdr:row>111</xdr:row>
                    <xdr:rowOff>38100</xdr:rowOff>
                  </to>
                </anchor>
              </controlPr>
            </control>
          </mc:Choice>
        </mc:AlternateContent>
        <mc:AlternateContent xmlns:mc="http://schemas.openxmlformats.org/markup-compatibility/2006">
          <mc:Choice Requires="x14">
            <control shapeId="5226" r:id="rId34" name="Check Box 106">
              <controlPr defaultSize="0" autoFill="0" autoLine="0" autoPict="0">
                <anchor moveWithCells="1">
                  <from>
                    <xdr:col>2</xdr:col>
                    <xdr:colOff>9525</xdr:colOff>
                    <xdr:row>111</xdr:row>
                    <xdr:rowOff>47625</xdr:rowOff>
                  </from>
                  <to>
                    <xdr:col>4</xdr:col>
                    <xdr:colOff>676275</xdr:colOff>
                    <xdr:row>112</xdr:row>
                    <xdr:rowOff>47625</xdr:rowOff>
                  </to>
                </anchor>
              </controlPr>
            </control>
          </mc:Choice>
        </mc:AlternateContent>
        <mc:AlternateContent xmlns:mc="http://schemas.openxmlformats.org/markup-compatibility/2006">
          <mc:Choice Requires="x14">
            <control shapeId="5227" r:id="rId35" name="Check Box 107">
              <controlPr defaultSize="0" autoFill="0" autoLine="0" autoPict="0">
                <anchor moveWithCells="1">
                  <from>
                    <xdr:col>2</xdr:col>
                    <xdr:colOff>9525</xdr:colOff>
                    <xdr:row>117</xdr:row>
                    <xdr:rowOff>9525</xdr:rowOff>
                  </from>
                  <to>
                    <xdr:col>4</xdr:col>
                    <xdr:colOff>676275</xdr:colOff>
                    <xdr:row>118</xdr:row>
                    <xdr:rowOff>19050</xdr:rowOff>
                  </to>
                </anchor>
              </controlPr>
            </control>
          </mc:Choice>
        </mc:AlternateContent>
        <mc:AlternateContent xmlns:mc="http://schemas.openxmlformats.org/markup-compatibility/2006">
          <mc:Choice Requires="x14">
            <control shapeId="5228" r:id="rId36" name="Check Box 108">
              <controlPr defaultSize="0" autoFill="0" autoLine="0" autoPict="0">
                <anchor moveWithCells="1">
                  <from>
                    <xdr:col>2</xdr:col>
                    <xdr:colOff>9525</xdr:colOff>
                    <xdr:row>118</xdr:row>
                    <xdr:rowOff>38100</xdr:rowOff>
                  </from>
                  <to>
                    <xdr:col>4</xdr:col>
                    <xdr:colOff>676275</xdr:colOff>
                    <xdr:row>119</xdr:row>
                    <xdr:rowOff>38100</xdr:rowOff>
                  </to>
                </anchor>
              </controlPr>
            </control>
          </mc:Choice>
        </mc:AlternateContent>
        <mc:AlternateContent xmlns:mc="http://schemas.openxmlformats.org/markup-compatibility/2006">
          <mc:Choice Requires="x14">
            <control shapeId="5229" r:id="rId37" name="Check Box 109">
              <controlPr defaultSize="0" autoFill="0" autoLine="0" autoPict="0">
                <anchor moveWithCells="1">
                  <from>
                    <xdr:col>2</xdr:col>
                    <xdr:colOff>9525</xdr:colOff>
                    <xdr:row>119</xdr:row>
                    <xdr:rowOff>47625</xdr:rowOff>
                  </from>
                  <to>
                    <xdr:col>4</xdr:col>
                    <xdr:colOff>676275</xdr:colOff>
                    <xdr:row>120</xdr:row>
                    <xdr:rowOff>47625</xdr:rowOff>
                  </to>
                </anchor>
              </controlPr>
            </control>
          </mc:Choice>
        </mc:AlternateContent>
        <mc:AlternateContent xmlns:mc="http://schemas.openxmlformats.org/markup-compatibility/2006">
          <mc:Choice Requires="x14">
            <control shapeId="5236" r:id="rId38" name="Check Box 116">
              <controlPr defaultSize="0" autoFill="0" autoLine="0" autoPict="0">
                <anchor moveWithCells="1">
                  <from>
                    <xdr:col>2</xdr:col>
                    <xdr:colOff>9525</xdr:colOff>
                    <xdr:row>125</xdr:row>
                    <xdr:rowOff>9525</xdr:rowOff>
                  </from>
                  <to>
                    <xdr:col>4</xdr:col>
                    <xdr:colOff>676275</xdr:colOff>
                    <xdr:row>126</xdr:row>
                    <xdr:rowOff>19050</xdr:rowOff>
                  </to>
                </anchor>
              </controlPr>
            </control>
          </mc:Choice>
        </mc:AlternateContent>
        <mc:AlternateContent xmlns:mc="http://schemas.openxmlformats.org/markup-compatibility/2006">
          <mc:Choice Requires="x14">
            <control shapeId="5237" r:id="rId39" name="Check Box 117">
              <controlPr defaultSize="0" autoFill="0" autoLine="0" autoPict="0">
                <anchor moveWithCells="1">
                  <from>
                    <xdr:col>2</xdr:col>
                    <xdr:colOff>9525</xdr:colOff>
                    <xdr:row>126</xdr:row>
                    <xdr:rowOff>38100</xdr:rowOff>
                  </from>
                  <to>
                    <xdr:col>4</xdr:col>
                    <xdr:colOff>676275</xdr:colOff>
                    <xdr:row>127</xdr:row>
                    <xdr:rowOff>38100</xdr:rowOff>
                  </to>
                </anchor>
              </controlPr>
            </control>
          </mc:Choice>
        </mc:AlternateContent>
        <mc:AlternateContent xmlns:mc="http://schemas.openxmlformats.org/markup-compatibility/2006">
          <mc:Choice Requires="x14">
            <control shapeId="5238" r:id="rId40" name="Check Box 118">
              <controlPr defaultSize="0" autoFill="0" autoLine="0" autoPict="0">
                <anchor moveWithCells="1">
                  <from>
                    <xdr:col>2</xdr:col>
                    <xdr:colOff>9525</xdr:colOff>
                    <xdr:row>127</xdr:row>
                    <xdr:rowOff>47625</xdr:rowOff>
                  </from>
                  <to>
                    <xdr:col>4</xdr:col>
                    <xdr:colOff>676275</xdr:colOff>
                    <xdr:row>128</xdr:row>
                    <xdr:rowOff>47625</xdr:rowOff>
                  </to>
                </anchor>
              </controlPr>
            </control>
          </mc:Choice>
        </mc:AlternateContent>
        <mc:AlternateContent xmlns:mc="http://schemas.openxmlformats.org/markup-compatibility/2006">
          <mc:Choice Requires="x14">
            <control shapeId="5239" r:id="rId41" name="Check Box 119">
              <controlPr defaultSize="0" autoFill="0" autoLine="0" autoPict="0">
                <anchor moveWithCells="1">
                  <from>
                    <xdr:col>2</xdr:col>
                    <xdr:colOff>9525</xdr:colOff>
                    <xdr:row>133</xdr:row>
                    <xdr:rowOff>9525</xdr:rowOff>
                  </from>
                  <to>
                    <xdr:col>4</xdr:col>
                    <xdr:colOff>676275</xdr:colOff>
                    <xdr:row>134</xdr:row>
                    <xdr:rowOff>19050</xdr:rowOff>
                  </to>
                </anchor>
              </controlPr>
            </control>
          </mc:Choice>
        </mc:AlternateContent>
        <mc:AlternateContent xmlns:mc="http://schemas.openxmlformats.org/markup-compatibility/2006">
          <mc:Choice Requires="x14">
            <control shapeId="5240" r:id="rId42" name="Check Box 120">
              <controlPr defaultSize="0" autoFill="0" autoLine="0" autoPict="0">
                <anchor moveWithCells="1">
                  <from>
                    <xdr:col>2</xdr:col>
                    <xdr:colOff>9525</xdr:colOff>
                    <xdr:row>134</xdr:row>
                    <xdr:rowOff>38100</xdr:rowOff>
                  </from>
                  <to>
                    <xdr:col>4</xdr:col>
                    <xdr:colOff>676275</xdr:colOff>
                    <xdr:row>135</xdr:row>
                    <xdr:rowOff>38100</xdr:rowOff>
                  </to>
                </anchor>
              </controlPr>
            </control>
          </mc:Choice>
        </mc:AlternateContent>
        <mc:AlternateContent xmlns:mc="http://schemas.openxmlformats.org/markup-compatibility/2006">
          <mc:Choice Requires="x14">
            <control shapeId="5241" r:id="rId43" name="Check Box 121">
              <controlPr defaultSize="0" autoFill="0" autoLine="0" autoPict="0">
                <anchor moveWithCells="1">
                  <from>
                    <xdr:col>2</xdr:col>
                    <xdr:colOff>9525</xdr:colOff>
                    <xdr:row>135</xdr:row>
                    <xdr:rowOff>47625</xdr:rowOff>
                  </from>
                  <to>
                    <xdr:col>4</xdr:col>
                    <xdr:colOff>676275</xdr:colOff>
                    <xdr:row>136</xdr:row>
                    <xdr:rowOff>47625</xdr:rowOff>
                  </to>
                </anchor>
              </controlPr>
            </control>
          </mc:Choice>
        </mc:AlternateContent>
        <mc:AlternateContent xmlns:mc="http://schemas.openxmlformats.org/markup-compatibility/2006">
          <mc:Choice Requires="x14">
            <control shapeId="5242" r:id="rId44" name="Check Box 122">
              <controlPr defaultSize="0" autoFill="0" autoLine="0" autoPict="0">
                <anchor moveWithCells="1">
                  <from>
                    <xdr:col>2</xdr:col>
                    <xdr:colOff>9525</xdr:colOff>
                    <xdr:row>141</xdr:row>
                    <xdr:rowOff>9525</xdr:rowOff>
                  </from>
                  <to>
                    <xdr:col>4</xdr:col>
                    <xdr:colOff>676275</xdr:colOff>
                    <xdr:row>142</xdr:row>
                    <xdr:rowOff>19050</xdr:rowOff>
                  </to>
                </anchor>
              </controlPr>
            </control>
          </mc:Choice>
        </mc:AlternateContent>
        <mc:AlternateContent xmlns:mc="http://schemas.openxmlformats.org/markup-compatibility/2006">
          <mc:Choice Requires="x14">
            <control shapeId="5243" r:id="rId45" name="Check Box 123">
              <controlPr defaultSize="0" autoFill="0" autoLine="0" autoPict="0">
                <anchor moveWithCells="1">
                  <from>
                    <xdr:col>2</xdr:col>
                    <xdr:colOff>9525</xdr:colOff>
                    <xdr:row>142</xdr:row>
                    <xdr:rowOff>38100</xdr:rowOff>
                  </from>
                  <to>
                    <xdr:col>4</xdr:col>
                    <xdr:colOff>676275</xdr:colOff>
                    <xdr:row>143</xdr:row>
                    <xdr:rowOff>38100</xdr:rowOff>
                  </to>
                </anchor>
              </controlPr>
            </control>
          </mc:Choice>
        </mc:AlternateContent>
        <mc:AlternateContent xmlns:mc="http://schemas.openxmlformats.org/markup-compatibility/2006">
          <mc:Choice Requires="x14">
            <control shapeId="5244" r:id="rId46" name="Check Box 124">
              <controlPr defaultSize="0" autoFill="0" autoLine="0" autoPict="0">
                <anchor moveWithCells="1">
                  <from>
                    <xdr:col>2</xdr:col>
                    <xdr:colOff>9525</xdr:colOff>
                    <xdr:row>143</xdr:row>
                    <xdr:rowOff>47625</xdr:rowOff>
                  </from>
                  <to>
                    <xdr:col>4</xdr:col>
                    <xdr:colOff>676275</xdr:colOff>
                    <xdr:row>144</xdr:row>
                    <xdr:rowOff>47625</xdr:rowOff>
                  </to>
                </anchor>
              </controlPr>
            </control>
          </mc:Choice>
        </mc:AlternateContent>
        <mc:AlternateContent xmlns:mc="http://schemas.openxmlformats.org/markup-compatibility/2006">
          <mc:Choice Requires="x14">
            <control shapeId="5251" r:id="rId47" name="Check Box 131">
              <controlPr defaultSize="0" autoFill="0" autoLine="0" autoPict="0">
                <anchor moveWithCells="1">
                  <from>
                    <xdr:col>2</xdr:col>
                    <xdr:colOff>9525</xdr:colOff>
                    <xdr:row>149</xdr:row>
                    <xdr:rowOff>9525</xdr:rowOff>
                  </from>
                  <to>
                    <xdr:col>4</xdr:col>
                    <xdr:colOff>676275</xdr:colOff>
                    <xdr:row>150</xdr:row>
                    <xdr:rowOff>19050</xdr:rowOff>
                  </to>
                </anchor>
              </controlPr>
            </control>
          </mc:Choice>
        </mc:AlternateContent>
        <mc:AlternateContent xmlns:mc="http://schemas.openxmlformats.org/markup-compatibility/2006">
          <mc:Choice Requires="x14">
            <control shapeId="5252" r:id="rId48" name="Check Box 132">
              <controlPr defaultSize="0" autoFill="0" autoLine="0" autoPict="0">
                <anchor moveWithCells="1">
                  <from>
                    <xdr:col>2</xdr:col>
                    <xdr:colOff>9525</xdr:colOff>
                    <xdr:row>150</xdr:row>
                    <xdr:rowOff>38100</xdr:rowOff>
                  </from>
                  <to>
                    <xdr:col>4</xdr:col>
                    <xdr:colOff>676275</xdr:colOff>
                    <xdr:row>151</xdr:row>
                    <xdr:rowOff>38100</xdr:rowOff>
                  </to>
                </anchor>
              </controlPr>
            </control>
          </mc:Choice>
        </mc:AlternateContent>
        <mc:AlternateContent xmlns:mc="http://schemas.openxmlformats.org/markup-compatibility/2006">
          <mc:Choice Requires="x14">
            <control shapeId="5253" r:id="rId49" name="Check Box 133">
              <controlPr defaultSize="0" autoFill="0" autoLine="0" autoPict="0">
                <anchor moveWithCells="1">
                  <from>
                    <xdr:col>2</xdr:col>
                    <xdr:colOff>9525</xdr:colOff>
                    <xdr:row>151</xdr:row>
                    <xdr:rowOff>47625</xdr:rowOff>
                  </from>
                  <to>
                    <xdr:col>4</xdr:col>
                    <xdr:colOff>676275</xdr:colOff>
                    <xdr:row>152</xdr:row>
                    <xdr:rowOff>47625</xdr:rowOff>
                  </to>
                </anchor>
              </controlPr>
            </control>
          </mc:Choice>
        </mc:AlternateContent>
        <mc:AlternateContent xmlns:mc="http://schemas.openxmlformats.org/markup-compatibility/2006">
          <mc:Choice Requires="x14">
            <control shapeId="5254" r:id="rId50" name="Check Box 134">
              <controlPr defaultSize="0" autoFill="0" autoLine="0" autoPict="0">
                <anchor moveWithCells="1">
                  <from>
                    <xdr:col>2</xdr:col>
                    <xdr:colOff>9525</xdr:colOff>
                    <xdr:row>157</xdr:row>
                    <xdr:rowOff>9525</xdr:rowOff>
                  </from>
                  <to>
                    <xdr:col>4</xdr:col>
                    <xdr:colOff>676275</xdr:colOff>
                    <xdr:row>158</xdr:row>
                    <xdr:rowOff>19050</xdr:rowOff>
                  </to>
                </anchor>
              </controlPr>
            </control>
          </mc:Choice>
        </mc:AlternateContent>
        <mc:AlternateContent xmlns:mc="http://schemas.openxmlformats.org/markup-compatibility/2006">
          <mc:Choice Requires="x14">
            <control shapeId="5255" r:id="rId51" name="Check Box 135">
              <controlPr defaultSize="0" autoFill="0" autoLine="0" autoPict="0">
                <anchor moveWithCells="1">
                  <from>
                    <xdr:col>2</xdr:col>
                    <xdr:colOff>9525</xdr:colOff>
                    <xdr:row>158</xdr:row>
                    <xdr:rowOff>38100</xdr:rowOff>
                  </from>
                  <to>
                    <xdr:col>4</xdr:col>
                    <xdr:colOff>676275</xdr:colOff>
                    <xdr:row>159</xdr:row>
                    <xdr:rowOff>38100</xdr:rowOff>
                  </to>
                </anchor>
              </controlPr>
            </control>
          </mc:Choice>
        </mc:AlternateContent>
        <mc:AlternateContent xmlns:mc="http://schemas.openxmlformats.org/markup-compatibility/2006">
          <mc:Choice Requires="x14">
            <control shapeId="5256" r:id="rId52" name="Check Box 136">
              <controlPr defaultSize="0" autoFill="0" autoLine="0" autoPict="0">
                <anchor moveWithCells="1">
                  <from>
                    <xdr:col>2</xdr:col>
                    <xdr:colOff>9525</xdr:colOff>
                    <xdr:row>159</xdr:row>
                    <xdr:rowOff>47625</xdr:rowOff>
                  </from>
                  <to>
                    <xdr:col>4</xdr:col>
                    <xdr:colOff>676275</xdr:colOff>
                    <xdr:row>160</xdr:row>
                    <xdr:rowOff>47625</xdr:rowOff>
                  </to>
                </anchor>
              </controlPr>
            </control>
          </mc:Choice>
        </mc:AlternateContent>
        <mc:AlternateContent xmlns:mc="http://schemas.openxmlformats.org/markup-compatibility/2006">
          <mc:Choice Requires="x14">
            <control shapeId="5257" r:id="rId53" name="Check Box 137">
              <controlPr defaultSize="0" autoFill="0" autoLine="0" autoPict="0">
                <anchor moveWithCells="1">
                  <from>
                    <xdr:col>2</xdr:col>
                    <xdr:colOff>9525</xdr:colOff>
                    <xdr:row>165</xdr:row>
                    <xdr:rowOff>9525</xdr:rowOff>
                  </from>
                  <to>
                    <xdr:col>4</xdr:col>
                    <xdr:colOff>676275</xdr:colOff>
                    <xdr:row>166</xdr:row>
                    <xdr:rowOff>19050</xdr:rowOff>
                  </to>
                </anchor>
              </controlPr>
            </control>
          </mc:Choice>
        </mc:AlternateContent>
        <mc:AlternateContent xmlns:mc="http://schemas.openxmlformats.org/markup-compatibility/2006">
          <mc:Choice Requires="x14">
            <control shapeId="5258" r:id="rId54" name="Check Box 138">
              <controlPr defaultSize="0" autoFill="0" autoLine="0" autoPict="0">
                <anchor moveWithCells="1">
                  <from>
                    <xdr:col>2</xdr:col>
                    <xdr:colOff>9525</xdr:colOff>
                    <xdr:row>166</xdr:row>
                    <xdr:rowOff>38100</xdr:rowOff>
                  </from>
                  <to>
                    <xdr:col>4</xdr:col>
                    <xdr:colOff>676275</xdr:colOff>
                    <xdr:row>167</xdr:row>
                    <xdr:rowOff>38100</xdr:rowOff>
                  </to>
                </anchor>
              </controlPr>
            </control>
          </mc:Choice>
        </mc:AlternateContent>
        <mc:AlternateContent xmlns:mc="http://schemas.openxmlformats.org/markup-compatibility/2006">
          <mc:Choice Requires="x14">
            <control shapeId="5259" r:id="rId55" name="Check Box 139">
              <controlPr defaultSize="0" autoFill="0" autoLine="0" autoPict="0">
                <anchor moveWithCells="1">
                  <from>
                    <xdr:col>2</xdr:col>
                    <xdr:colOff>9525</xdr:colOff>
                    <xdr:row>167</xdr:row>
                    <xdr:rowOff>47625</xdr:rowOff>
                  </from>
                  <to>
                    <xdr:col>4</xdr:col>
                    <xdr:colOff>676275</xdr:colOff>
                    <xdr:row>168</xdr:row>
                    <xdr:rowOff>47625</xdr:rowOff>
                  </to>
                </anchor>
              </controlPr>
            </control>
          </mc:Choice>
        </mc:AlternateContent>
        <mc:AlternateContent xmlns:mc="http://schemas.openxmlformats.org/markup-compatibility/2006">
          <mc:Choice Requires="x14">
            <control shapeId="5266" r:id="rId56" name="Check Box 146">
              <controlPr defaultSize="0" autoFill="0" autoLine="0" autoPict="0">
                <anchor moveWithCells="1">
                  <from>
                    <xdr:col>2</xdr:col>
                    <xdr:colOff>9525</xdr:colOff>
                    <xdr:row>173</xdr:row>
                    <xdr:rowOff>9525</xdr:rowOff>
                  </from>
                  <to>
                    <xdr:col>4</xdr:col>
                    <xdr:colOff>676275</xdr:colOff>
                    <xdr:row>174</xdr:row>
                    <xdr:rowOff>19050</xdr:rowOff>
                  </to>
                </anchor>
              </controlPr>
            </control>
          </mc:Choice>
        </mc:AlternateContent>
        <mc:AlternateContent xmlns:mc="http://schemas.openxmlformats.org/markup-compatibility/2006">
          <mc:Choice Requires="x14">
            <control shapeId="5267" r:id="rId57" name="Check Box 147">
              <controlPr defaultSize="0" autoFill="0" autoLine="0" autoPict="0">
                <anchor moveWithCells="1">
                  <from>
                    <xdr:col>2</xdr:col>
                    <xdr:colOff>9525</xdr:colOff>
                    <xdr:row>174</xdr:row>
                    <xdr:rowOff>38100</xdr:rowOff>
                  </from>
                  <to>
                    <xdr:col>4</xdr:col>
                    <xdr:colOff>676275</xdr:colOff>
                    <xdr:row>175</xdr:row>
                    <xdr:rowOff>38100</xdr:rowOff>
                  </to>
                </anchor>
              </controlPr>
            </control>
          </mc:Choice>
        </mc:AlternateContent>
        <mc:AlternateContent xmlns:mc="http://schemas.openxmlformats.org/markup-compatibility/2006">
          <mc:Choice Requires="x14">
            <control shapeId="5268" r:id="rId58" name="Check Box 148">
              <controlPr defaultSize="0" autoFill="0" autoLine="0" autoPict="0">
                <anchor moveWithCells="1">
                  <from>
                    <xdr:col>2</xdr:col>
                    <xdr:colOff>9525</xdr:colOff>
                    <xdr:row>175</xdr:row>
                    <xdr:rowOff>47625</xdr:rowOff>
                  </from>
                  <to>
                    <xdr:col>4</xdr:col>
                    <xdr:colOff>676275</xdr:colOff>
                    <xdr:row>176</xdr:row>
                    <xdr:rowOff>47625</xdr:rowOff>
                  </to>
                </anchor>
              </controlPr>
            </control>
          </mc:Choice>
        </mc:AlternateContent>
        <mc:AlternateContent xmlns:mc="http://schemas.openxmlformats.org/markup-compatibility/2006">
          <mc:Choice Requires="x14">
            <control shapeId="5269" r:id="rId59" name="Check Box 149">
              <controlPr defaultSize="0" autoFill="0" autoLine="0" autoPict="0">
                <anchor moveWithCells="1">
                  <from>
                    <xdr:col>2</xdr:col>
                    <xdr:colOff>9525</xdr:colOff>
                    <xdr:row>181</xdr:row>
                    <xdr:rowOff>9525</xdr:rowOff>
                  </from>
                  <to>
                    <xdr:col>4</xdr:col>
                    <xdr:colOff>676275</xdr:colOff>
                    <xdr:row>182</xdr:row>
                    <xdr:rowOff>19050</xdr:rowOff>
                  </to>
                </anchor>
              </controlPr>
            </control>
          </mc:Choice>
        </mc:AlternateContent>
        <mc:AlternateContent xmlns:mc="http://schemas.openxmlformats.org/markup-compatibility/2006">
          <mc:Choice Requires="x14">
            <control shapeId="5270" r:id="rId60" name="Check Box 150">
              <controlPr defaultSize="0" autoFill="0" autoLine="0" autoPict="0">
                <anchor moveWithCells="1">
                  <from>
                    <xdr:col>2</xdr:col>
                    <xdr:colOff>9525</xdr:colOff>
                    <xdr:row>182</xdr:row>
                    <xdr:rowOff>38100</xdr:rowOff>
                  </from>
                  <to>
                    <xdr:col>4</xdr:col>
                    <xdr:colOff>676275</xdr:colOff>
                    <xdr:row>183</xdr:row>
                    <xdr:rowOff>38100</xdr:rowOff>
                  </to>
                </anchor>
              </controlPr>
            </control>
          </mc:Choice>
        </mc:AlternateContent>
        <mc:AlternateContent xmlns:mc="http://schemas.openxmlformats.org/markup-compatibility/2006">
          <mc:Choice Requires="x14">
            <control shapeId="5271" r:id="rId61" name="Check Box 151">
              <controlPr defaultSize="0" autoFill="0" autoLine="0" autoPict="0">
                <anchor moveWithCells="1">
                  <from>
                    <xdr:col>2</xdr:col>
                    <xdr:colOff>9525</xdr:colOff>
                    <xdr:row>183</xdr:row>
                    <xdr:rowOff>47625</xdr:rowOff>
                  </from>
                  <to>
                    <xdr:col>4</xdr:col>
                    <xdr:colOff>676275</xdr:colOff>
                    <xdr:row>184</xdr:row>
                    <xdr:rowOff>47625</xdr:rowOff>
                  </to>
                </anchor>
              </controlPr>
            </control>
          </mc:Choice>
        </mc:AlternateContent>
        <mc:AlternateContent xmlns:mc="http://schemas.openxmlformats.org/markup-compatibility/2006">
          <mc:Choice Requires="x14">
            <control shapeId="5272" r:id="rId62" name="Check Box 152">
              <controlPr defaultSize="0" autoFill="0" autoLine="0" autoPict="0">
                <anchor moveWithCells="1">
                  <from>
                    <xdr:col>2</xdr:col>
                    <xdr:colOff>9525</xdr:colOff>
                    <xdr:row>189</xdr:row>
                    <xdr:rowOff>9525</xdr:rowOff>
                  </from>
                  <to>
                    <xdr:col>4</xdr:col>
                    <xdr:colOff>676275</xdr:colOff>
                    <xdr:row>190</xdr:row>
                    <xdr:rowOff>19050</xdr:rowOff>
                  </to>
                </anchor>
              </controlPr>
            </control>
          </mc:Choice>
        </mc:AlternateContent>
        <mc:AlternateContent xmlns:mc="http://schemas.openxmlformats.org/markup-compatibility/2006">
          <mc:Choice Requires="x14">
            <control shapeId="5273" r:id="rId63" name="Check Box 153">
              <controlPr defaultSize="0" autoFill="0" autoLine="0" autoPict="0">
                <anchor moveWithCells="1">
                  <from>
                    <xdr:col>2</xdr:col>
                    <xdr:colOff>9525</xdr:colOff>
                    <xdr:row>190</xdr:row>
                    <xdr:rowOff>38100</xdr:rowOff>
                  </from>
                  <to>
                    <xdr:col>4</xdr:col>
                    <xdr:colOff>676275</xdr:colOff>
                    <xdr:row>191</xdr:row>
                    <xdr:rowOff>38100</xdr:rowOff>
                  </to>
                </anchor>
              </controlPr>
            </control>
          </mc:Choice>
        </mc:AlternateContent>
        <mc:AlternateContent xmlns:mc="http://schemas.openxmlformats.org/markup-compatibility/2006">
          <mc:Choice Requires="x14">
            <control shapeId="5274" r:id="rId64" name="Check Box 154">
              <controlPr defaultSize="0" autoFill="0" autoLine="0" autoPict="0">
                <anchor moveWithCells="1">
                  <from>
                    <xdr:col>2</xdr:col>
                    <xdr:colOff>9525</xdr:colOff>
                    <xdr:row>191</xdr:row>
                    <xdr:rowOff>47625</xdr:rowOff>
                  </from>
                  <to>
                    <xdr:col>4</xdr:col>
                    <xdr:colOff>676275</xdr:colOff>
                    <xdr:row>192</xdr:row>
                    <xdr:rowOff>47625</xdr:rowOff>
                  </to>
                </anchor>
              </controlPr>
            </control>
          </mc:Choice>
        </mc:AlternateContent>
        <mc:AlternateContent xmlns:mc="http://schemas.openxmlformats.org/markup-compatibility/2006">
          <mc:Choice Requires="x14">
            <control shapeId="5281" r:id="rId65" name="Check Box 161">
              <controlPr defaultSize="0" autoFill="0" autoLine="0" autoPict="0">
                <anchor moveWithCells="1">
                  <from>
                    <xdr:col>2</xdr:col>
                    <xdr:colOff>9525</xdr:colOff>
                    <xdr:row>198</xdr:row>
                    <xdr:rowOff>28575</xdr:rowOff>
                  </from>
                  <to>
                    <xdr:col>4</xdr:col>
                    <xdr:colOff>676275</xdr:colOff>
                    <xdr:row>199</xdr:row>
                    <xdr:rowOff>28575</xdr:rowOff>
                  </to>
                </anchor>
              </controlPr>
            </control>
          </mc:Choice>
        </mc:AlternateContent>
        <mc:AlternateContent xmlns:mc="http://schemas.openxmlformats.org/markup-compatibility/2006">
          <mc:Choice Requires="x14">
            <control shapeId="5282" r:id="rId66" name="Check Box 162">
              <controlPr defaultSize="0" autoFill="0" autoLine="0" autoPict="0">
                <anchor moveWithCells="1">
                  <from>
                    <xdr:col>2</xdr:col>
                    <xdr:colOff>9525</xdr:colOff>
                    <xdr:row>199</xdr:row>
                    <xdr:rowOff>47625</xdr:rowOff>
                  </from>
                  <to>
                    <xdr:col>4</xdr:col>
                    <xdr:colOff>676275</xdr:colOff>
                    <xdr:row>200</xdr:row>
                    <xdr:rowOff>47625</xdr:rowOff>
                  </to>
                </anchor>
              </controlPr>
            </control>
          </mc:Choice>
        </mc:AlternateContent>
        <mc:AlternateContent xmlns:mc="http://schemas.openxmlformats.org/markup-compatibility/2006">
          <mc:Choice Requires="x14">
            <control shapeId="5283" r:id="rId67" name="Check Box 163">
              <controlPr defaultSize="0" autoFill="0" autoLine="0" autoPict="0">
                <anchor moveWithCells="1">
                  <from>
                    <xdr:col>2</xdr:col>
                    <xdr:colOff>9525</xdr:colOff>
                    <xdr:row>197</xdr:row>
                    <xdr:rowOff>9525</xdr:rowOff>
                  </from>
                  <to>
                    <xdr:col>4</xdr:col>
                    <xdr:colOff>676275</xdr:colOff>
                    <xdr:row>198</xdr:row>
                    <xdr:rowOff>9525</xdr:rowOff>
                  </to>
                </anchor>
              </controlPr>
            </control>
          </mc:Choice>
        </mc:AlternateContent>
        <mc:AlternateContent xmlns:mc="http://schemas.openxmlformats.org/markup-compatibility/2006">
          <mc:Choice Requires="x14">
            <control shapeId="5284" r:id="rId68" name="Check Box 164">
              <controlPr defaultSize="0" autoFill="0" autoLine="0" autoPict="0">
                <anchor moveWithCells="1">
                  <from>
                    <xdr:col>2</xdr:col>
                    <xdr:colOff>9525</xdr:colOff>
                    <xdr:row>203</xdr:row>
                    <xdr:rowOff>28575</xdr:rowOff>
                  </from>
                  <to>
                    <xdr:col>4</xdr:col>
                    <xdr:colOff>676275</xdr:colOff>
                    <xdr:row>204</xdr:row>
                    <xdr:rowOff>28575</xdr:rowOff>
                  </to>
                </anchor>
              </controlPr>
            </control>
          </mc:Choice>
        </mc:AlternateContent>
        <mc:AlternateContent xmlns:mc="http://schemas.openxmlformats.org/markup-compatibility/2006">
          <mc:Choice Requires="x14">
            <control shapeId="5285" r:id="rId69" name="Check Box 165">
              <controlPr defaultSize="0" autoFill="0" autoLine="0" autoPict="0">
                <anchor moveWithCells="1">
                  <from>
                    <xdr:col>2</xdr:col>
                    <xdr:colOff>9525</xdr:colOff>
                    <xdr:row>204</xdr:row>
                    <xdr:rowOff>47625</xdr:rowOff>
                  </from>
                  <to>
                    <xdr:col>4</xdr:col>
                    <xdr:colOff>676275</xdr:colOff>
                    <xdr:row>205</xdr:row>
                    <xdr:rowOff>47625</xdr:rowOff>
                  </to>
                </anchor>
              </controlPr>
            </control>
          </mc:Choice>
        </mc:AlternateContent>
        <mc:AlternateContent xmlns:mc="http://schemas.openxmlformats.org/markup-compatibility/2006">
          <mc:Choice Requires="x14">
            <control shapeId="5286" r:id="rId70" name="Check Box 166">
              <controlPr defaultSize="0" autoFill="0" autoLine="0" autoPict="0">
                <anchor moveWithCells="1">
                  <from>
                    <xdr:col>2</xdr:col>
                    <xdr:colOff>9525</xdr:colOff>
                    <xdr:row>202</xdr:row>
                    <xdr:rowOff>9525</xdr:rowOff>
                  </from>
                  <to>
                    <xdr:col>4</xdr:col>
                    <xdr:colOff>676275</xdr:colOff>
                    <xdr:row>203</xdr:row>
                    <xdr:rowOff>9525</xdr:rowOff>
                  </to>
                </anchor>
              </controlPr>
            </control>
          </mc:Choice>
        </mc:AlternateContent>
        <mc:AlternateContent xmlns:mc="http://schemas.openxmlformats.org/markup-compatibility/2006">
          <mc:Choice Requires="x14">
            <control shapeId="5287" r:id="rId71" name="Check Box 167">
              <controlPr defaultSize="0" autoFill="0" autoLine="0" autoPict="0">
                <anchor moveWithCells="1">
                  <from>
                    <xdr:col>2</xdr:col>
                    <xdr:colOff>9525</xdr:colOff>
                    <xdr:row>208</xdr:row>
                    <xdr:rowOff>28575</xdr:rowOff>
                  </from>
                  <to>
                    <xdr:col>4</xdr:col>
                    <xdr:colOff>676275</xdr:colOff>
                    <xdr:row>209</xdr:row>
                    <xdr:rowOff>28575</xdr:rowOff>
                  </to>
                </anchor>
              </controlPr>
            </control>
          </mc:Choice>
        </mc:AlternateContent>
        <mc:AlternateContent xmlns:mc="http://schemas.openxmlformats.org/markup-compatibility/2006">
          <mc:Choice Requires="x14">
            <control shapeId="5288" r:id="rId72" name="Check Box 168">
              <controlPr defaultSize="0" autoFill="0" autoLine="0" autoPict="0">
                <anchor moveWithCells="1">
                  <from>
                    <xdr:col>2</xdr:col>
                    <xdr:colOff>9525</xdr:colOff>
                    <xdr:row>209</xdr:row>
                    <xdr:rowOff>47625</xdr:rowOff>
                  </from>
                  <to>
                    <xdr:col>4</xdr:col>
                    <xdr:colOff>676275</xdr:colOff>
                    <xdr:row>210</xdr:row>
                    <xdr:rowOff>47625</xdr:rowOff>
                  </to>
                </anchor>
              </controlPr>
            </control>
          </mc:Choice>
        </mc:AlternateContent>
        <mc:AlternateContent xmlns:mc="http://schemas.openxmlformats.org/markup-compatibility/2006">
          <mc:Choice Requires="x14">
            <control shapeId="5289" r:id="rId73" name="Check Box 169">
              <controlPr defaultSize="0" autoFill="0" autoLine="0" autoPict="0">
                <anchor moveWithCells="1">
                  <from>
                    <xdr:col>2</xdr:col>
                    <xdr:colOff>9525</xdr:colOff>
                    <xdr:row>207</xdr:row>
                    <xdr:rowOff>9525</xdr:rowOff>
                  </from>
                  <to>
                    <xdr:col>4</xdr:col>
                    <xdr:colOff>676275</xdr:colOff>
                    <xdr:row>208</xdr:row>
                    <xdr:rowOff>9525</xdr:rowOff>
                  </to>
                </anchor>
              </controlPr>
            </control>
          </mc:Choice>
        </mc:AlternateContent>
        <mc:AlternateContent xmlns:mc="http://schemas.openxmlformats.org/markup-compatibility/2006">
          <mc:Choice Requires="x14">
            <control shapeId="5290" r:id="rId74" name="Check Box 170">
              <controlPr defaultSize="0" autoFill="0" autoLine="0" autoPict="0">
                <anchor moveWithCells="1">
                  <from>
                    <xdr:col>2</xdr:col>
                    <xdr:colOff>9525</xdr:colOff>
                    <xdr:row>213</xdr:row>
                    <xdr:rowOff>28575</xdr:rowOff>
                  </from>
                  <to>
                    <xdr:col>4</xdr:col>
                    <xdr:colOff>676275</xdr:colOff>
                    <xdr:row>214</xdr:row>
                    <xdr:rowOff>28575</xdr:rowOff>
                  </to>
                </anchor>
              </controlPr>
            </control>
          </mc:Choice>
        </mc:AlternateContent>
        <mc:AlternateContent xmlns:mc="http://schemas.openxmlformats.org/markup-compatibility/2006">
          <mc:Choice Requires="x14">
            <control shapeId="5291" r:id="rId75" name="Check Box 171">
              <controlPr defaultSize="0" autoFill="0" autoLine="0" autoPict="0">
                <anchor moveWithCells="1">
                  <from>
                    <xdr:col>2</xdr:col>
                    <xdr:colOff>9525</xdr:colOff>
                    <xdr:row>214</xdr:row>
                    <xdr:rowOff>47625</xdr:rowOff>
                  </from>
                  <to>
                    <xdr:col>4</xdr:col>
                    <xdr:colOff>676275</xdr:colOff>
                    <xdr:row>215</xdr:row>
                    <xdr:rowOff>47625</xdr:rowOff>
                  </to>
                </anchor>
              </controlPr>
            </control>
          </mc:Choice>
        </mc:AlternateContent>
        <mc:AlternateContent xmlns:mc="http://schemas.openxmlformats.org/markup-compatibility/2006">
          <mc:Choice Requires="x14">
            <control shapeId="5292" r:id="rId76" name="Check Box 172">
              <controlPr defaultSize="0" autoFill="0" autoLine="0" autoPict="0">
                <anchor moveWithCells="1">
                  <from>
                    <xdr:col>2</xdr:col>
                    <xdr:colOff>9525</xdr:colOff>
                    <xdr:row>212</xdr:row>
                    <xdr:rowOff>9525</xdr:rowOff>
                  </from>
                  <to>
                    <xdr:col>4</xdr:col>
                    <xdr:colOff>676275</xdr:colOff>
                    <xdr:row>213</xdr:row>
                    <xdr:rowOff>9525</xdr:rowOff>
                  </to>
                </anchor>
              </controlPr>
            </control>
          </mc:Choice>
        </mc:AlternateContent>
        <mc:AlternateContent xmlns:mc="http://schemas.openxmlformats.org/markup-compatibility/2006">
          <mc:Choice Requires="x14">
            <control shapeId="5293" r:id="rId77" name="Check Box 173">
              <controlPr defaultSize="0" autoFill="0" autoLine="0" autoPict="0">
                <anchor moveWithCells="1">
                  <from>
                    <xdr:col>2</xdr:col>
                    <xdr:colOff>9525</xdr:colOff>
                    <xdr:row>218</xdr:row>
                    <xdr:rowOff>28575</xdr:rowOff>
                  </from>
                  <to>
                    <xdr:col>4</xdr:col>
                    <xdr:colOff>676275</xdr:colOff>
                    <xdr:row>219</xdr:row>
                    <xdr:rowOff>28575</xdr:rowOff>
                  </to>
                </anchor>
              </controlPr>
            </control>
          </mc:Choice>
        </mc:AlternateContent>
        <mc:AlternateContent xmlns:mc="http://schemas.openxmlformats.org/markup-compatibility/2006">
          <mc:Choice Requires="x14">
            <control shapeId="5294" r:id="rId78" name="Check Box 174">
              <controlPr defaultSize="0" autoFill="0" autoLine="0" autoPict="0">
                <anchor moveWithCells="1">
                  <from>
                    <xdr:col>2</xdr:col>
                    <xdr:colOff>9525</xdr:colOff>
                    <xdr:row>219</xdr:row>
                    <xdr:rowOff>47625</xdr:rowOff>
                  </from>
                  <to>
                    <xdr:col>4</xdr:col>
                    <xdr:colOff>676275</xdr:colOff>
                    <xdr:row>220</xdr:row>
                    <xdr:rowOff>47625</xdr:rowOff>
                  </to>
                </anchor>
              </controlPr>
            </control>
          </mc:Choice>
        </mc:AlternateContent>
        <mc:AlternateContent xmlns:mc="http://schemas.openxmlformats.org/markup-compatibility/2006">
          <mc:Choice Requires="x14">
            <control shapeId="5295" r:id="rId79" name="Check Box 175">
              <controlPr defaultSize="0" autoFill="0" autoLine="0" autoPict="0">
                <anchor moveWithCells="1">
                  <from>
                    <xdr:col>2</xdr:col>
                    <xdr:colOff>9525</xdr:colOff>
                    <xdr:row>217</xdr:row>
                    <xdr:rowOff>9525</xdr:rowOff>
                  </from>
                  <to>
                    <xdr:col>4</xdr:col>
                    <xdr:colOff>676275</xdr:colOff>
                    <xdr:row>218</xdr:row>
                    <xdr:rowOff>9525</xdr:rowOff>
                  </to>
                </anchor>
              </controlPr>
            </control>
          </mc:Choice>
        </mc:AlternateContent>
        <mc:AlternateContent xmlns:mc="http://schemas.openxmlformats.org/markup-compatibility/2006">
          <mc:Choice Requires="x14">
            <control shapeId="5296" r:id="rId80" name="Check Box 176">
              <controlPr defaultSize="0" autoFill="0" autoLine="0" autoPict="0">
                <anchor moveWithCells="1">
                  <from>
                    <xdr:col>2</xdr:col>
                    <xdr:colOff>9525</xdr:colOff>
                    <xdr:row>223</xdr:row>
                    <xdr:rowOff>28575</xdr:rowOff>
                  </from>
                  <to>
                    <xdr:col>4</xdr:col>
                    <xdr:colOff>676275</xdr:colOff>
                    <xdr:row>224</xdr:row>
                    <xdr:rowOff>28575</xdr:rowOff>
                  </to>
                </anchor>
              </controlPr>
            </control>
          </mc:Choice>
        </mc:AlternateContent>
        <mc:AlternateContent xmlns:mc="http://schemas.openxmlformats.org/markup-compatibility/2006">
          <mc:Choice Requires="x14">
            <control shapeId="5297" r:id="rId81" name="Check Box 177">
              <controlPr defaultSize="0" autoFill="0" autoLine="0" autoPict="0">
                <anchor moveWithCells="1">
                  <from>
                    <xdr:col>2</xdr:col>
                    <xdr:colOff>9525</xdr:colOff>
                    <xdr:row>224</xdr:row>
                    <xdr:rowOff>47625</xdr:rowOff>
                  </from>
                  <to>
                    <xdr:col>4</xdr:col>
                    <xdr:colOff>676275</xdr:colOff>
                    <xdr:row>225</xdr:row>
                    <xdr:rowOff>47625</xdr:rowOff>
                  </to>
                </anchor>
              </controlPr>
            </control>
          </mc:Choice>
        </mc:AlternateContent>
        <mc:AlternateContent xmlns:mc="http://schemas.openxmlformats.org/markup-compatibility/2006">
          <mc:Choice Requires="x14">
            <control shapeId="5298" r:id="rId82" name="Check Box 178">
              <controlPr defaultSize="0" autoFill="0" autoLine="0" autoPict="0">
                <anchor moveWithCells="1">
                  <from>
                    <xdr:col>2</xdr:col>
                    <xdr:colOff>9525</xdr:colOff>
                    <xdr:row>222</xdr:row>
                    <xdr:rowOff>9525</xdr:rowOff>
                  </from>
                  <to>
                    <xdr:col>4</xdr:col>
                    <xdr:colOff>676275</xdr:colOff>
                    <xdr:row>223</xdr:row>
                    <xdr:rowOff>9525</xdr:rowOff>
                  </to>
                </anchor>
              </controlPr>
            </control>
          </mc:Choice>
        </mc:AlternateContent>
        <mc:AlternateContent xmlns:mc="http://schemas.openxmlformats.org/markup-compatibility/2006">
          <mc:Choice Requires="x14">
            <control shapeId="5299" r:id="rId83" name="Check Box 179">
              <controlPr defaultSize="0" autoFill="0" autoLine="0" autoPict="0">
                <anchor moveWithCells="1">
                  <from>
                    <xdr:col>2</xdr:col>
                    <xdr:colOff>9525</xdr:colOff>
                    <xdr:row>228</xdr:row>
                    <xdr:rowOff>28575</xdr:rowOff>
                  </from>
                  <to>
                    <xdr:col>4</xdr:col>
                    <xdr:colOff>676275</xdr:colOff>
                    <xdr:row>229</xdr:row>
                    <xdr:rowOff>28575</xdr:rowOff>
                  </to>
                </anchor>
              </controlPr>
            </control>
          </mc:Choice>
        </mc:AlternateContent>
        <mc:AlternateContent xmlns:mc="http://schemas.openxmlformats.org/markup-compatibility/2006">
          <mc:Choice Requires="x14">
            <control shapeId="5300" r:id="rId84" name="Check Box 180">
              <controlPr defaultSize="0" autoFill="0" autoLine="0" autoPict="0">
                <anchor moveWithCells="1">
                  <from>
                    <xdr:col>2</xdr:col>
                    <xdr:colOff>9525</xdr:colOff>
                    <xdr:row>229</xdr:row>
                    <xdr:rowOff>47625</xdr:rowOff>
                  </from>
                  <to>
                    <xdr:col>4</xdr:col>
                    <xdr:colOff>676275</xdr:colOff>
                    <xdr:row>230</xdr:row>
                    <xdr:rowOff>47625</xdr:rowOff>
                  </to>
                </anchor>
              </controlPr>
            </control>
          </mc:Choice>
        </mc:AlternateContent>
        <mc:AlternateContent xmlns:mc="http://schemas.openxmlformats.org/markup-compatibility/2006">
          <mc:Choice Requires="x14">
            <control shapeId="5301" r:id="rId85" name="Check Box 181">
              <controlPr defaultSize="0" autoFill="0" autoLine="0" autoPict="0">
                <anchor moveWithCells="1">
                  <from>
                    <xdr:col>2</xdr:col>
                    <xdr:colOff>9525</xdr:colOff>
                    <xdr:row>227</xdr:row>
                    <xdr:rowOff>9525</xdr:rowOff>
                  </from>
                  <to>
                    <xdr:col>4</xdr:col>
                    <xdr:colOff>676275</xdr:colOff>
                    <xdr:row>228</xdr:row>
                    <xdr:rowOff>9525</xdr:rowOff>
                  </to>
                </anchor>
              </controlPr>
            </control>
          </mc:Choice>
        </mc:AlternateContent>
        <mc:AlternateContent xmlns:mc="http://schemas.openxmlformats.org/markup-compatibility/2006">
          <mc:Choice Requires="x14">
            <control shapeId="5302" r:id="rId86" name="Check Box 182">
              <controlPr defaultSize="0" autoFill="0" autoLine="0" autoPict="0">
                <anchor moveWithCells="1">
                  <from>
                    <xdr:col>2</xdr:col>
                    <xdr:colOff>9525</xdr:colOff>
                    <xdr:row>233</xdr:row>
                    <xdr:rowOff>28575</xdr:rowOff>
                  </from>
                  <to>
                    <xdr:col>4</xdr:col>
                    <xdr:colOff>676275</xdr:colOff>
                    <xdr:row>234</xdr:row>
                    <xdr:rowOff>28575</xdr:rowOff>
                  </to>
                </anchor>
              </controlPr>
            </control>
          </mc:Choice>
        </mc:AlternateContent>
        <mc:AlternateContent xmlns:mc="http://schemas.openxmlformats.org/markup-compatibility/2006">
          <mc:Choice Requires="x14">
            <control shapeId="5303" r:id="rId87" name="Check Box 183">
              <controlPr defaultSize="0" autoFill="0" autoLine="0" autoPict="0">
                <anchor moveWithCells="1">
                  <from>
                    <xdr:col>2</xdr:col>
                    <xdr:colOff>9525</xdr:colOff>
                    <xdr:row>234</xdr:row>
                    <xdr:rowOff>47625</xdr:rowOff>
                  </from>
                  <to>
                    <xdr:col>4</xdr:col>
                    <xdr:colOff>676275</xdr:colOff>
                    <xdr:row>235</xdr:row>
                    <xdr:rowOff>47625</xdr:rowOff>
                  </to>
                </anchor>
              </controlPr>
            </control>
          </mc:Choice>
        </mc:AlternateContent>
        <mc:AlternateContent xmlns:mc="http://schemas.openxmlformats.org/markup-compatibility/2006">
          <mc:Choice Requires="x14">
            <control shapeId="5304" r:id="rId88" name="Check Box 184">
              <controlPr defaultSize="0" autoFill="0" autoLine="0" autoPict="0">
                <anchor moveWithCells="1">
                  <from>
                    <xdr:col>2</xdr:col>
                    <xdr:colOff>9525</xdr:colOff>
                    <xdr:row>232</xdr:row>
                    <xdr:rowOff>9525</xdr:rowOff>
                  </from>
                  <to>
                    <xdr:col>4</xdr:col>
                    <xdr:colOff>676275</xdr:colOff>
                    <xdr:row>233</xdr:row>
                    <xdr:rowOff>9525</xdr:rowOff>
                  </to>
                </anchor>
              </controlPr>
            </control>
          </mc:Choice>
        </mc:AlternateContent>
        <mc:AlternateContent xmlns:mc="http://schemas.openxmlformats.org/markup-compatibility/2006">
          <mc:Choice Requires="x14">
            <control shapeId="5305" r:id="rId89" name="Check Box 185">
              <controlPr defaultSize="0" autoFill="0" autoLine="0" autoPict="0">
                <anchor moveWithCells="1">
                  <from>
                    <xdr:col>2</xdr:col>
                    <xdr:colOff>9525</xdr:colOff>
                    <xdr:row>238</xdr:row>
                    <xdr:rowOff>28575</xdr:rowOff>
                  </from>
                  <to>
                    <xdr:col>4</xdr:col>
                    <xdr:colOff>676275</xdr:colOff>
                    <xdr:row>239</xdr:row>
                    <xdr:rowOff>28575</xdr:rowOff>
                  </to>
                </anchor>
              </controlPr>
            </control>
          </mc:Choice>
        </mc:AlternateContent>
        <mc:AlternateContent xmlns:mc="http://schemas.openxmlformats.org/markup-compatibility/2006">
          <mc:Choice Requires="x14">
            <control shapeId="5306" r:id="rId90" name="Check Box 186">
              <controlPr defaultSize="0" autoFill="0" autoLine="0" autoPict="0">
                <anchor moveWithCells="1">
                  <from>
                    <xdr:col>2</xdr:col>
                    <xdr:colOff>9525</xdr:colOff>
                    <xdr:row>239</xdr:row>
                    <xdr:rowOff>47625</xdr:rowOff>
                  </from>
                  <to>
                    <xdr:col>4</xdr:col>
                    <xdr:colOff>676275</xdr:colOff>
                    <xdr:row>240</xdr:row>
                    <xdr:rowOff>47625</xdr:rowOff>
                  </to>
                </anchor>
              </controlPr>
            </control>
          </mc:Choice>
        </mc:AlternateContent>
        <mc:AlternateContent xmlns:mc="http://schemas.openxmlformats.org/markup-compatibility/2006">
          <mc:Choice Requires="x14">
            <control shapeId="5307" r:id="rId91" name="Check Box 187">
              <controlPr defaultSize="0" autoFill="0" autoLine="0" autoPict="0">
                <anchor moveWithCells="1">
                  <from>
                    <xdr:col>2</xdr:col>
                    <xdr:colOff>9525</xdr:colOff>
                    <xdr:row>237</xdr:row>
                    <xdr:rowOff>9525</xdr:rowOff>
                  </from>
                  <to>
                    <xdr:col>4</xdr:col>
                    <xdr:colOff>676275</xdr:colOff>
                    <xdr:row>238</xdr:row>
                    <xdr:rowOff>9525</xdr:rowOff>
                  </to>
                </anchor>
              </controlPr>
            </control>
          </mc:Choice>
        </mc:AlternateContent>
        <mc:AlternateContent xmlns:mc="http://schemas.openxmlformats.org/markup-compatibility/2006">
          <mc:Choice Requires="x14">
            <control shapeId="5308" r:id="rId92" name="Check Box 188">
              <controlPr defaultSize="0" autoFill="0" autoLine="0" autoPict="0">
                <anchor moveWithCells="1">
                  <from>
                    <xdr:col>2</xdr:col>
                    <xdr:colOff>9525</xdr:colOff>
                    <xdr:row>243</xdr:row>
                    <xdr:rowOff>28575</xdr:rowOff>
                  </from>
                  <to>
                    <xdr:col>4</xdr:col>
                    <xdr:colOff>676275</xdr:colOff>
                    <xdr:row>244</xdr:row>
                    <xdr:rowOff>28575</xdr:rowOff>
                  </to>
                </anchor>
              </controlPr>
            </control>
          </mc:Choice>
        </mc:AlternateContent>
        <mc:AlternateContent xmlns:mc="http://schemas.openxmlformats.org/markup-compatibility/2006">
          <mc:Choice Requires="x14">
            <control shapeId="5309" r:id="rId93" name="Check Box 189">
              <controlPr defaultSize="0" autoFill="0" autoLine="0" autoPict="0">
                <anchor moveWithCells="1">
                  <from>
                    <xdr:col>2</xdr:col>
                    <xdr:colOff>9525</xdr:colOff>
                    <xdr:row>244</xdr:row>
                    <xdr:rowOff>47625</xdr:rowOff>
                  </from>
                  <to>
                    <xdr:col>4</xdr:col>
                    <xdr:colOff>676275</xdr:colOff>
                    <xdr:row>245</xdr:row>
                    <xdr:rowOff>47625</xdr:rowOff>
                  </to>
                </anchor>
              </controlPr>
            </control>
          </mc:Choice>
        </mc:AlternateContent>
        <mc:AlternateContent xmlns:mc="http://schemas.openxmlformats.org/markup-compatibility/2006">
          <mc:Choice Requires="x14">
            <control shapeId="5310" r:id="rId94" name="Check Box 190">
              <controlPr defaultSize="0" autoFill="0" autoLine="0" autoPict="0">
                <anchor moveWithCells="1">
                  <from>
                    <xdr:col>2</xdr:col>
                    <xdr:colOff>9525</xdr:colOff>
                    <xdr:row>242</xdr:row>
                    <xdr:rowOff>9525</xdr:rowOff>
                  </from>
                  <to>
                    <xdr:col>4</xdr:col>
                    <xdr:colOff>676275</xdr:colOff>
                    <xdr:row>243</xdr:row>
                    <xdr:rowOff>9525</xdr:rowOff>
                  </to>
                </anchor>
              </controlPr>
            </control>
          </mc:Choice>
        </mc:AlternateContent>
        <mc:AlternateContent xmlns:mc="http://schemas.openxmlformats.org/markup-compatibility/2006">
          <mc:Choice Requires="x14">
            <control shapeId="5319" r:id="rId95" name="Check Box 199">
              <controlPr defaultSize="0" autoFill="0" autoLine="0" autoPict="0">
                <anchor moveWithCells="1">
                  <from>
                    <xdr:col>2</xdr:col>
                    <xdr:colOff>9525</xdr:colOff>
                    <xdr:row>45</xdr:row>
                    <xdr:rowOff>9525</xdr:rowOff>
                  </from>
                  <to>
                    <xdr:col>4</xdr:col>
                    <xdr:colOff>676275</xdr:colOff>
                    <xdr:row>46</xdr:row>
                    <xdr:rowOff>19050</xdr:rowOff>
                  </to>
                </anchor>
              </controlPr>
            </control>
          </mc:Choice>
        </mc:AlternateContent>
        <mc:AlternateContent xmlns:mc="http://schemas.openxmlformats.org/markup-compatibility/2006">
          <mc:Choice Requires="x14">
            <control shapeId="5320" r:id="rId96" name="Check Box 200">
              <controlPr defaultSize="0" autoFill="0" autoLine="0" autoPict="0">
                <anchor moveWithCells="1">
                  <from>
                    <xdr:col>2</xdr:col>
                    <xdr:colOff>9525</xdr:colOff>
                    <xdr:row>46</xdr:row>
                    <xdr:rowOff>38100</xdr:rowOff>
                  </from>
                  <to>
                    <xdr:col>4</xdr:col>
                    <xdr:colOff>676275</xdr:colOff>
                    <xdr:row>47</xdr:row>
                    <xdr:rowOff>38100</xdr:rowOff>
                  </to>
                </anchor>
              </controlPr>
            </control>
          </mc:Choice>
        </mc:AlternateContent>
        <mc:AlternateContent xmlns:mc="http://schemas.openxmlformats.org/markup-compatibility/2006">
          <mc:Choice Requires="x14">
            <control shapeId="5321" r:id="rId97" name="Check Box 201">
              <controlPr defaultSize="0" autoFill="0" autoLine="0" autoPict="0">
                <anchor moveWithCells="1">
                  <from>
                    <xdr:col>2</xdr:col>
                    <xdr:colOff>9525</xdr:colOff>
                    <xdr:row>47</xdr:row>
                    <xdr:rowOff>47625</xdr:rowOff>
                  </from>
                  <to>
                    <xdr:col>4</xdr:col>
                    <xdr:colOff>676275</xdr:colOff>
                    <xdr:row>48</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438"/>
  <sheetViews>
    <sheetView showWhiteSpace="0" zoomScale="120" zoomScaleNormal="120" zoomScaleSheetLayoutView="110" workbookViewId="0"/>
  </sheetViews>
  <sheetFormatPr defaultRowHeight="12.75"/>
  <cols>
    <col min="1" max="1" width="75.125" customWidth="1"/>
  </cols>
  <sheetData>
    <row r="2" spans="1:2" ht="25.5">
      <c r="A2" s="86" t="s">
        <v>134</v>
      </c>
    </row>
    <row r="3" spans="1:2">
      <c r="A3" s="84" t="s">
        <v>129</v>
      </c>
    </row>
    <row r="4" spans="1:2" ht="25.5">
      <c r="A4" s="84" t="s">
        <v>133</v>
      </c>
    </row>
    <row r="5" spans="1:2" ht="13.5" thickBot="1">
      <c r="A5" s="85"/>
    </row>
    <row r="6" spans="1:2">
      <c r="A6" s="3"/>
    </row>
    <row r="7" spans="1:2">
      <c r="A7" s="34" t="s">
        <v>11</v>
      </c>
    </row>
    <row r="8" spans="1:2" ht="15" customHeight="1">
      <c r="A8" s="35" t="str">
        <f>'2 Create form'!C23</f>
        <v>Replace this with the name of your activity</v>
      </c>
    </row>
    <row r="9" spans="1:2" ht="12.75" customHeight="1">
      <c r="A9" s="36" t="str">
        <f>'2 Create form'!C24</f>
        <v>Where and when took your activity place?</v>
      </c>
    </row>
    <row r="11" spans="1:2">
      <c r="A11" s="13" t="s">
        <v>74</v>
      </c>
    </row>
    <row r="12" spans="1:2" ht="25.5">
      <c r="A12" s="13" t="s">
        <v>75</v>
      </c>
    </row>
    <row r="13" spans="1:2">
      <c r="A13" s="13"/>
    </row>
    <row r="14" spans="1:2" s="38" customFormat="1" ht="11.25">
      <c r="A14" s="33" t="str">
        <f>IF(AND(ISBLANK('2 Create form'!C35)=FALSE,(OR('2 Create form'!F38=TRUE,'2 Create form'!F39=TRUE))),'2 Create form'!B35,"")</f>
        <v>Question 1:</v>
      </c>
    </row>
    <row r="15" spans="1:2">
      <c r="A15" s="90" t="str">
        <f>IF(AND(ISBLANK('2 Create form'!C35)=FALSE,(OR('2 Create form'!F38=TRUE,'2 Create form'!F39=TRUE))),'2 Create form'!C35,"")</f>
        <v>How much do you know about the course topic?</v>
      </c>
      <c r="B15" s="10"/>
    </row>
    <row r="16" spans="1:2" ht="6.75" customHeight="1">
      <c r="A16" s="90"/>
      <c r="B16" s="10"/>
    </row>
    <row r="17" spans="1:2">
      <c r="A17" s="32" t="str">
        <f>IF(AND(NOT(ISBLANK('2 Create form'!C35)),'2 Create form'!F38=TRUE),(CONCATENATE("Before the course &gt; ",IF(ISBLANK('2 Create form'!C36)=TRUE,"",'2 Create form'!C36),IF(ISBLANK('2 Create form'!D36)=TRUE,""," - "),IF(ISBLANK('2 Create form'!D36)=TRUE,"",'2 Create form'!D36),IF(ISBLANK('2 Create form'!E36)=TRUE,""," - "),IF(ISBLANK('2 Create form'!E36)=TRUE,"",'2 Create form'!E36),IF(ISBLANK('2 Create form'!F36)=TRUE,""," - "),IF(ISBLANK('2 Create form'!F36)=TRUE,"",'2 Create form'!F36),IF(ISBLANK('2 Create form'!G36)=TRUE,""," - "),IF(ISBLANK('2 Create form'!G36)=TRUE,"",'2 Create form'!G36),IF(ISBLANK('2 Create form'!H36)=TRUE,""," - "),IF(ISBLANK('2 Create form'!H36)=TRUE,"",'2 Create form'!H36),IF(ISBLANK('2 Create form'!I36)=TRUE,""," - "),IF(ISBLANK('2 Create form'!I36)=TRUE,"",'2 Create form'!I36))),"")</f>
        <v>Before the course &gt; Nothing - A little - So so - A lot - Everything</v>
      </c>
    </row>
    <row r="18" spans="1:2" ht="13.5" customHeight="1">
      <c r="A18" s="33" t="str">
        <f>IF(AND(NOT(ISBLANK('2 Create form'!C35)),'2 Create form'!F39=TRUE),CONCATENATE("After the course   &gt; ",IF(ISBLANK('2 Create form'!C36)=TRUE,"",'2 Create form'!C36),IF(ISBLANK('2 Create form'!D36)=TRUE,""," - "), IF(ISBLANK('2 Create form'!D36)=TRUE,"",'2 Create form'!D36),IF(ISBLANK('2 Create form'!E36)=TRUE,""," - "), IF(ISBLANK('2 Create form'!E36)=TRUE,"",'2 Create form'!E36), IF(ISBLANK('2 Create form'!F36)=TRUE,""," - "),IF(ISBLANK('2 Create form'!F36)=TRUE,"",'2 Create form'!F36), IF(ISBLANK('2 Create form'!G36)=TRUE,""," - "), IF(ISBLANK('2 Create form'!G36)=TRUE,"",'2 Create form'!G36), IF(ISBLANK('2 Create form'!H36)=TRUE,""," - "), IF(ISBLANK('2 Create form'!H36)=TRUE,"",'2 Create form'!H36),IF(ISBLANK('2 Create form'!I36)=TRUE,""," - "),  IF(ISBLANK('2 Create form'!I36)=TRUE,"",'2 Create form'!I36)),"")</f>
        <v>After the course   &gt; Nothing - A little - So so - A lot - Everything</v>
      </c>
      <c r="B18" s="4" t="str">
        <f>IF(ISBLANK('2 Create form'!J36)=TRUE,"",'2 Create form'!J36)</f>
        <v/>
      </c>
    </row>
    <row r="19" spans="1:2" s="38" customFormat="1" ht="6" customHeight="1">
      <c r="A19" s="33"/>
      <c r="B19" s="37"/>
    </row>
    <row r="20" spans="1:2" s="38" customFormat="1" ht="13.5" customHeight="1">
      <c r="A20" s="87" t="str">
        <f>IF(AND(ISBLANK('2 Create form'!C35)=FALSE,(OR('2 Create form'!F38=TRUE,'2 Create form'!F39=TRUE))),"Explain/Comment:","")</f>
        <v>Explain/Comment:</v>
      </c>
      <c r="B20" s="37"/>
    </row>
    <row r="21" spans="1:2" ht="39.950000000000003" customHeight="1">
      <c r="A21" s="98" t="s">
        <v>135</v>
      </c>
      <c r="B21" s="4"/>
    </row>
    <row r="22" spans="1:2" ht="13.5" customHeight="1">
      <c r="A22" s="33" t="str">
        <f>IF(AND(ISBLANK('2 Create form'!C43)=FALSE,(OR('2 Create form'!F46=TRUE,'2 Create form'!F47=TRUE))),'2 Create form'!B43,"")</f>
        <v>Question 2:</v>
      </c>
      <c r="B22" s="4"/>
    </row>
    <row r="23" spans="1:2" ht="13.5" customHeight="1">
      <c r="A23" s="90" t="str">
        <f>IF(AND(ISBLANK('2 Create form'!C43)=FALSE,(OR('2 Create form'!F46=TRUE,'2 Create form'!F47=TRUE))),'2 Create form'!C43,"")</f>
        <v>How do you rate your intercultural communication skills (0=none, 6=perfect)</v>
      </c>
      <c r="B23" s="4"/>
    </row>
    <row r="24" spans="1:2" ht="5.25" customHeight="1">
      <c r="A24" s="90"/>
      <c r="B24" s="4"/>
    </row>
    <row r="25" spans="1:2" ht="13.5" customHeight="1">
      <c r="A25" s="32" t="str">
        <f>IF(AND(NOT(ISBLANK('2 Create form'!C43)),'2 Create form'!F46=TRUE),(CONCATENATE("Before the course &gt; ",IF(ISBLANK('2 Create form'!C44)=TRUE,"",'2 Create form'!C44),IF(ISBLANK('2 Create form'!D44)=TRUE,""," - "),IF(ISBLANK('2 Create form'!D44)=TRUE,"",'2 Create form'!D44),IF(ISBLANK('2 Create form'!E44)=TRUE,""," - "),IF(ISBLANK('2 Create form'!E44)=TRUE,"",'2 Create form'!E44),IF(ISBLANK('2 Create form'!F44)=TRUE,""," - "),IF(ISBLANK('2 Create form'!F44)=TRUE,"",'2 Create form'!F44),IF(ISBLANK('2 Create form'!G44)=TRUE,""," - "),IF(ISBLANK('2 Create form'!G44)=TRUE,"",'2 Create form'!G44),IF(ISBLANK('2 Create form'!H44)=TRUE,""," - "),IF(ISBLANK('2 Create form'!H44)=TRUE,"",'2 Create form'!H44),IF(ISBLANK('2 Create form'!I44)=TRUE,""," - "),IF(ISBLANK('2 Create form'!I44)=TRUE,"",'2 Create form'!I44))),"")</f>
        <v>Before the course &gt; 0 - 1 - 2 - 3 - 4 - 5 - 6</v>
      </c>
      <c r="B25" s="4"/>
    </row>
    <row r="26" spans="1:2" ht="13.5" customHeight="1">
      <c r="A26" s="33" t="str">
        <f>IF(AND(NOT(ISBLANK('2 Create form'!C43)),'2 Create form'!F47=TRUE),CONCATENATE("After the course   &gt; ",IF(ISBLANK('2 Create form'!C44)=TRUE,"",'2 Create form'!C44),IF(ISBLANK('2 Create form'!D44)=TRUE,""," - "), IF(ISBLANK('2 Create form'!D44)=TRUE,"",'2 Create form'!D44),IF(ISBLANK('2 Create form'!E44)=TRUE,""," - "), IF(ISBLANK('2 Create form'!E44)=TRUE,"",'2 Create form'!E44), IF(ISBLANK('2 Create form'!F44)=TRUE,""," - "),IF(ISBLANK('2 Create form'!F44)=TRUE,"",'2 Create form'!F44), IF(ISBLANK('2 Create form'!G44)=TRUE,""," - "), IF(ISBLANK('2 Create form'!G44)=TRUE,"",'2 Create form'!G44), IF(ISBLANK('2 Create form'!H44)=TRUE,""," - "), IF(ISBLANK('2 Create form'!H44)=TRUE,"",'2 Create form'!H44),IF(ISBLANK('2 Create form'!I44)=TRUE,""," - "),  IF(ISBLANK('2 Create form'!I44)=TRUE,"",'2 Create form'!I44)),"")</f>
        <v>After the course   &gt; 0 - 1 - 2 - 3 - 4 - 5 - 6</v>
      </c>
      <c r="B26" s="4"/>
    </row>
    <row r="27" spans="1:2" ht="6" customHeight="1">
      <c r="A27" s="33"/>
      <c r="B27" s="4"/>
    </row>
    <row r="28" spans="1:2" ht="13.5" customHeight="1">
      <c r="A28" s="87" t="str">
        <f>IF(AND(ISBLANK('2 Create form'!C43)=FALSE,(OR('2 Create form'!F46=TRUE,'2 Create form'!F47=TRUE))),"Explain/Comment:","")</f>
        <v>Explain/Comment:</v>
      </c>
      <c r="B28" s="4"/>
    </row>
    <row r="29" spans="1:2" ht="39.950000000000003" customHeight="1">
      <c r="A29" s="98" t="s">
        <v>135</v>
      </c>
      <c r="B29" s="4"/>
    </row>
    <row r="30" spans="1:2" ht="13.5" customHeight="1">
      <c r="A30" s="33" t="str">
        <f>IF(AND(ISBLANK('2 Create form'!C51)=FALSE,(OR('2 Create form'!F54=TRUE,'2 Create form'!F55=TRUE))),'2 Create form'!B51,"")</f>
        <v>Question 3:</v>
      </c>
      <c r="B30" s="4"/>
    </row>
    <row r="31" spans="1:2" ht="13.5" customHeight="1">
      <c r="A31" s="90" t="str">
        <f>IF(AND(ISBLANK('2 Create form'!C51)=FALSE,(OR('2 Create form'!F54=TRUE,'2 Create form'!F55=TRUE))),'2 Create form'!C51,"")</f>
        <v>Have you used resources from the course (methods, handouts, publications) in your youth work?</v>
      </c>
      <c r="B31" s="4"/>
    </row>
    <row r="32" spans="1:2" ht="4.5" customHeight="1">
      <c r="A32" s="90"/>
      <c r="B32" s="4"/>
    </row>
    <row r="33" spans="1:2" ht="13.5" customHeight="1">
      <c r="A33" s="32" t="str">
        <f>IF(AND(NOT(ISBLANK('2 Create form'!C51)),'2 Create form'!F54=TRUE),(CONCATENATE("Before the course &gt; ",IF(ISBLANK('2 Create form'!C52)=TRUE,"",'2 Create form'!C52),IF(ISBLANK('2 Create form'!D52)=TRUE,""," - "),IF(ISBLANK('2 Create form'!D52)=TRUE,"",'2 Create form'!D52),IF(ISBLANK('2 Create form'!E52)=TRUE,""," - "),IF(ISBLANK('2 Create form'!E52)=TRUE,"",'2 Create form'!E52),IF(ISBLANK('2 Create form'!F52)=TRUE,""," - "),IF(ISBLANK('2 Create form'!F52)=TRUE,"",'2 Create form'!F52),IF(ISBLANK('2 Create form'!G52)=TRUE,""," - "),IF(ISBLANK('2 Create form'!G52)=TRUE,"",'2 Create form'!G52),IF(ISBLANK('2 Create form'!H52)=TRUE,""," - "),IF(ISBLANK('2 Create form'!H52)=TRUE,"",'2 Create form'!H52),IF(ISBLANK('2 Create form'!I52)=TRUE,""," - "),IF(ISBLANK('2 Create form'!I52)=TRUE,"",'2 Create form'!I52))),"")</f>
        <v>Before the course &gt; Yes - No</v>
      </c>
      <c r="B33" s="4"/>
    </row>
    <row r="34" spans="1:2" ht="13.5" customHeight="1">
      <c r="A34" s="33" t="str">
        <f>IF(AND(NOT(ISBLANK('2 Create form'!C51)),'2 Create form'!F55=TRUE),CONCATENATE("After the course   &gt; ",IF(ISBLANK('2 Create form'!C52)=TRUE,"",'2 Create form'!C52),IF(ISBLANK('2 Create form'!D52)=TRUE,""," - "), IF(ISBLANK('2 Create form'!D52)=TRUE,"",'2 Create form'!D52),IF(ISBLANK('2 Create form'!E52)=TRUE,""," - "), IF(ISBLANK('2 Create form'!E52)=TRUE,"",'2 Create form'!E52), IF(ISBLANK('2 Create form'!F52)=TRUE,""," - "),IF(ISBLANK('2 Create form'!F52)=TRUE,"",'2 Create form'!F52), IF(ISBLANK('2 Create form'!G52)=TRUE,""," - "), IF(ISBLANK('2 Create form'!G52)=TRUE,"",'2 Create form'!G52), IF(ISBLANK('2 Create form'!H52)=TRUE,""," - "), IF(ISBLANK('2 Create form'!H52)=TRUE,"",'2 Create form'!H52),IF(ISBLANK('2 Create form'!I52)=TRUE,""," - "),  IF(ISBLANK('2 Create form'!I52)=TRUE,"",'2 Create form'!I52)),"")</f>
        <v>After the course   &gt; Yes - No</v>
      </c>
      <c r="B34" s="4"/>
    </row>
    <row r="35" spans="1:2" ht="6.75" customHeight="1">
      <c r="A35" s="33"/>
      <c r="B35" s="4"/>
    </row>
    <row r="36" spans="1:2" ht="13.5" customHeight="1">
      <c r="A36" s="87" t="str">
        <f>IF(AND(ISBLANK('2 Create form'!C51)=FALSE,(OR('2 Create form'!F54=TRUE,'2 Create form'!F55=TRUE))),"Explain/Comment:","")</f>
        <v>Explain/Comment:</v>
      </c>
      <c r="B36" s="4"/>
    </row>
    <row r="37" spans="1:2" ht="39.950000000000003" customHeight="1">
      <c r="A37" s="98" t="s">
        <v>135</v>
      </c>
      <c r="B37" s="4"/>
    </row>
    <row r="38" spans="1:2" ht="13.5" customHeight="1">
      <c r="A38" s="33" t="str">
        <f>IF(AND(ISBLANK('2 Create form'!C59)=FALSE,(OR('2 Create form'!F62=TRUE,'2 Create form'!F63=TRUE))),'2 Create form'!B59,"")</f>
        <v>Question 4:</v>
      </c>
      <c r="B38" s="4"/>
    </row>
    <row r="39" spans="1:2" ht="13.5" customHeight="1">
      <c r="A39" s="90" t="str">
        <f>IF(AND(ISBLANK('2 Create form'!C59)=FALSE,(OR('2 Create form'!F62=TRUE,'2 Create form'!F63=TRUE))),'2 Create form'!C59,"")</f>
        <v>Replace this with your question or leave blank</v>
      </c>
      <c r="B39" s="4"/>
    </row>
    <row r="40" spans="1:2" ht="6.75" customHeight="1">
      <c r="A40" s="90"/>
      <c r="B40" s="4"/>
    </row>
    <row r="41" spans="1:2" ht="13.5" customHeight="1">
      <c r="A41" s="32" t="str">
        <f>IF(AND(NOT(ISBLANK('2 Create form'!C59)),'2 Create form'!F62=TRUE),(CONCATENATE("Before the course &gt; ",IF(ISBLANK('2 Create form'!C60)=TRUE,"",'2 Create form'!C60),IF(ISBLANK('2 Create form'!D60)=TRUE,""," - "),IF(ISBLANK('2 Create form'!D60)=TRUE,"",'2 Create form'!D60),IF(ISBLANK('2 Create form'!E60)=TRUE,""," - "),IF(ISBLANK('2 Create form'!E60)=TRUE,"",'2 Create form'!E60),IF(ISBLANK('2 Create form'!F60)=TRUE,""," - "),IF(ISBLANK('2 Create form'!F60)=TRUE,"",'2 Create form'!F60),IF(ISBLANK('2 Create form'!G60)=TRUE,""," - "),IF(ISBLANK('2 Create form'!G60)=TRUE,"",'2 Create form'!G60),IF(ISBLANK('2 Create form'!H60)=TRUE,""," - "),IF(ISBLANK('2 Create form'!H60)=TRUE,"",'2 Create form'!H60),IF(ISBLANK('2 Create form'!I60)=TRUE,""," - "),IF(ISBLANK('2 Create form'!I60)=TRUE,"",'2 Create form'!I60))),"")</f>
        <v>Before the course &gt; option 1 - option 2 - option 3 - option 4 - option 5 - option 6 - option 7</v>
      </c>
      <c r="B41" s="4"/>
    </row>
    <row r="42" spans="1:2" ht="13.5" customHeight="1">
      <c r="A42" s="33" t="str">
        <f>IF(AND(NOT(ISBLANK('2 Create form'!C59)),'2 Create form'!F63=TRUE),CONCATENATE("After the course   &gt; ",IF(ISBLANK('2 Create form'!C60)=TRUE,"",'2 Create form'!C60),IF(ISBLANK('2 Create form'!D60)=TRUE,""," - "), IF(ISBLANK('2 Create form'!D60)=TRUE,"",'2 Create form'!D60),IF(ISBLANK('2 Create form'!E60)=TRUE,""," - "), IF(ISBLANK('2 Create form'!E60)=TRUE,"",'2 Create form'!E60), IF(ISBLANK('2 Create form'!F60)=TRUE,""," - "),IF(ISBLANK('2 Create form'!F60)=TRUE,"",'2 Create form'!F60), IF(ISBLANK('2 Create form'!G60)=TRUE,""," - "), IF(ISBLANK('2 Create form'!G60)=TRUE,"",'2 Create form'!G60), IF(ISBLANK('2 Create form'!H60)=TRUE,""," - "), IF(ISBLANK('2 Create form'!H60)=TRUE,"",'2 Create form'!H60),IF(ISBLANK('2 Create form'!I60)=TRUE,""," - "),  IF(ISBLANK('2 Create form'!I60)=TRUE,"",'2 Create form'!I60)),"")</f>
        <v>After the course   &gt; option 1 - option 2 - option 3 - option 4 - option 5 - option 6 - option 7</v>
      </c>
      <c r="B42" s="4"/>
    </row>
    <row r="43" spans="1:2" ht="6" customHeight="1">
      <c r="A43" s="33"/>
      <c r="B43" s="4"/>
    </row>
    <row r="44" spans="1:2" ht="13.5" customHeight="1">
      <c r="A44" s="87" t="str">
        <f>IF(AND(ISBLANK('2 Create form'!C59)=FALSE,(OR('2 Create form'!F62=TRUE,'2 Create form'!F63=TRUE))),"Explain/Comment:","")</f>
        <v>Explain/Comment:</v>
      </c>
      <c r="B44" s="4"/>
    </row>
    <row r="45" spans="1:2" ht="39.950000000000003" customHeight="1">
      <c r="A45" s="98" t="s">
        <v>135</v>
      </c>
      <c r="B45" s="4"/>
    </row>
    <row r="46" spans="1:2" s="38" customFormat="1" ht="11.25">
      <c r="A46" s="33" t="str">
        <f>IF(AND(ISBLANK('2 Create form'!C67)=FALSE,(OR('2 Create form'!F70=TRUE,'2 Create form'!F71=TRUE))),'2 Create form'!B67,"")</f>
        <v>Question 5:</v>
      </c>
    </row>
    <row r="47" spans="1:2">
      <c r="A47" s="90" t="str">
        <f>IF(AND(ISBLANK('2 Create form'!C67)=FALSE,(OR('2 Create form'!F70=TRUE,'2 Create form'!F71=TRUE))),'2 Create form'!C67,"")</f>
        <v>Replace this with your question or leave blank</v>
      </c>
      <c r="B47" s="10"/>
    </row>
    <row r="48" spans="1:2" ht="6.75" customHeight="1">
      <c r="A48" s="90"/>
      <c r="B48" s="10"/>
    </row>
    <row r="49" spans="1:2">
      <c r="A49" s="32" t="str">
        <f>IF(AND(NOT(ISBLANK('2 Create form'!C67)),'2 Create form'!F70=TRUE),(CONCATENATE("Before the course &gt; ",IF(ISBLANK('2 Create form'!C68)=TRUE,"",'2 Create form'!C68),IF(ISBLANK('2 Create form'!D68)=TRUE,""," - "),IF(ISBLANK('2 Create form'!D68)=TRUE,"",'2 Create form'!D68),IF(ISBLANK('2 Create form'!E68)=TRUE,""," - "),IF(ISBLANK('2 Create form'!E68)=TRUE,"",'2 Create form'!E68),IF(ISBLANK('2 Create form'!F68)=TRUE,""," - "),IF(ISBLANK('2 Create form'!F68)=TRUE,"",'2 Create form'!F68),IF(ISBLANK('2 Create form'!G68)=TRUE,""," - "),IF(ISBLANK('2 Create form'!G68)=TRUE,"",'2 Create form'!G68),IF(ISBLANK('2 Create form'!H68)=TRUE,""," - "),IF(ISBLANK('2 Create form'!H68)=TRUE,"",'2 Create form'!H68),IF(ISBLANK('2 Create form'!I68)=TRUE,""," - "),IF(ISBLANK('2 Create form'!I68)=TRUE,"",'2 Create form'!I68))),"")</f>
        <v xml:space="preserve">Before the course &gt; </v>
      </c>
    </row>
    <row r="50" spans="1:2" ht="13.5" customHeight="1">
      <c r="A50" s="33" t="str">
        <f>IF(AND(NOT(ISBLANK('2 Create form'!C67)),'2 Create form'!F71=TRUE),CONCATENATE("After the course   &gt; ",IF(ISBLANK('2 Create form'!C68)=TRUE,"",'2 Create form'!C68),IF(ISBLANK('2 Create form'!D68)=TRUE,""," - "), IF(ISBLANK('2 Create form'!D68)=TRUE,"",'2 Create form'!D68),IF(ISBLANK('2 Create form'!E68)=TRUE,""," - "), IF(ISBLANK('2 Create form'!E68)=TRUE,"",'2 Create form'!E68), IF(ISBLANK('2 Create form'!F68)=TRUE,""," - "),IF(ISBLANK('2 Create form'!F68)=TRUE,"",'2 Create form'!F68), IF(ISBLANK('2 Create form'!G68)=TRUE,""," - "), IF(ISBLANK('2 Create form'!G68)=TRUE,"",'2 Create form'!G68), IF(ISBLANK('2 Create form'!H68)=TRUE,""," - "), IF(ISBLANK('2 Create form'!H68)=TRUE,"",'2 Create form'!H68),IF(ISBLANK('2 Create form'!I68)=TRUE,""," - "),  IF(ISBLANK('2 Create form'!I68)=TRUE,"",'2 Create form'!I68)),"")</f>
        <v xml:space="preserve">After the course   &gt; </v>
      </c>
      <c r="B50" s="4" t="str">
        <f>IF(ISBLANK('2 Create form'!J68)=TRUE,"",'2 Create form'!J68)</f>
        <v/>
      </c>
    </row>
    <row r="51" spans="1:2" s="38" customFormat="1" ht="6" customHeight="1">
      <c r="A51" s="33"/>
      <c r="B51" s="37"/>
    </row>
    <row r="52" spans="1:2" s="38" customFormat="1" ht="13.5" customHeight="1">
      <c r="A52" s="87" t="str">
        <f>IF(AND(ISBLANK('2 Create form'!C67)=FALSE,(OR('2 Create form'!F70=TRUE,'2 Create form'!F71=TRUE))),"Explain/Comment:","")</f>
        <v>Explain/Comment:</v>
      </c>
      <c r="B52" s="37"/>
    </row>
    <row r="53" spans="1:2" ht="39.950000000000003" customHeight="1">
      <c r="A53" s="98" t="s">
        <v>135</v>
      </c>
      <c r="B53" s="4"/>
    </row>
    <row r="54" spans="1:2" ht="13.5" customHeight="1">
      <c r="A54" s="33" t="str">
        <f>IF(AND(ISBLANK('2 Create form'!C75)=FALSE,(OR('2 Create form'!F78=TRUE,'2 Create form'!F79=TRUE))),'2 Create form'!B75,"")</f>
        <v>Question 6:</v>
      </c>
      <c r="B54" s="4"/>
    </row>
    <row r="55" spans="1:2" ht="13.5" customHeight="1">
      <c r="A55" s="90" t="str">
        <f>IF(AND(ISBLANK('2 Create form'!C75)=FALSE,(OR('2 Create form'!F78=TRUE,'2 Create form'!F79=TRUE))),'2 Create form'!C75,"")</f>
        <v>Replace this with your question or leave blank</v>
      </c>
      <c r="B55" s="4"/>
    </row>
    <row r="56" spans="1:2" ht="5.25" customHeight="1">
      <c r="A56" s="90"/>
      <c r="B56" s="4"/>
    </row>
    <row r="57" spans="1:2" ht="13.5" customHeight="1">
      <c r="A57" s="32" t="str">
        <f>IF(AND(NOT(ISBLANK('2 Create form'!C75)),'2 Create form'!F78=TRUE),(CONCATENATE("Before the course &gt; ",IF(ISBLANK('2 Create form'!C76)=TRUE,"",'2 Create form'!C76),IF(ISBLANK('2 Create form'!D76)=TRUE,""," - "),IF(ISBLANK('2 Create form'!D76)=TRUE,"",'2 Create form'!D76),IF(ISBLANK('2 Create form'!E76)=TRUE,""," - "),IF(ISBLANK('2 Create form'!E76)=TRUE,"",'2 Create form'!E76),IF(ISBLANK('2 Create form'!F76)=TRUE,""," - "),IF(ISBLANK('2 Create form'!F76)=TRUE,"",'2 Create form'!F76),IF(ISBLANK('2 Create form'!G76)=TRUE,""," - "),IF(ISBLANK('2 Create form'!G76)=TRUE,"",'2 Create form'!G76),IF(ISBLANK('2 Create form'!H76)=TRUE,""," - "),IF(ISBLANK('2 Create form'!H76)=TRUE,"",'2 Create form'!H76),IF(ISBLANK('2 Create form'!I76)=TRUE,""," - "),IF(ISBLANK('2 Create form'!I76)=TRUE,"",'2 Create form'!I76))),"")</f>
        <v xml:space="preserve">Before the course &gt; </v>
      </c>
      <c r="B57" s="4"/>
    </row>
    <row r="58" spans="1:2" ht="13.5" customHeight="1">
      <c r="A58" s="33" t="str">
        <f>IF(AND(NOT(ISBLANK('2 Create form'!C75)),'2 Create form'!F79=TRUE),CONCATENATE("After the course   &gt; ",IF(ISBLANK('2 Create form'!C76)=TRUE,"",'2 Create form'!C76),IF(ISBLANK('2 Create form'!D76)=TRUE,""," - "), IF(ISBLANK('2 Create form'!D76)=TRUE,"",'2 Create form'!D76),IF(ISBLANK('2 Create form'!E76)=TRUE,""," - "), IF(ISBLANK('2 Create form'!E76)=TRUE,"",'2 Create form'!E76), IF(ISBLANK('2 Create form'!F76)=TRUE,""," - "),IF(ISBLANK('2 Create form'!F76)=TRUE,"",'2 Create form'!F76), IF(ISBLANK('2 Create form'!G76)=TRUE,""," - "), IF(ISBLANK('2 Create form'!G76)=TRUE,"",'2 Create form'!G76), IF(ISBLANK('2 Create form'!H76)=TRUE,""," - "), IF(ISBLANK('2 Create form'!H76)=TRUE,"",'2 Create form'!H76),IF(ISBLANK('2 Create form'!I76)=TRUE,""," - "),  IF(ISBLANK('2 Create form'!I76)=TRUE,"",'2 Create form'!I76)),"")</f>
        <v xml:space="preserve">After the course   &gt; </v>
      </c>
      <c r="B58" s="4"/>
    </row>
    <row r="59" spans="1:2" ht="6" customHeight="1">
      <c r="A59" s="33"/>
      <c r="B59" s="4"/>
    </row>
    <row r="60" spans="1:2" ht="13.5" customHeight="1">
      <c r="A60" s="88" t="str">
        <f>IF(AND(ISBLANK('2 Create form'!C75)=FALSE,(OR('2 Create form'!F78=TRUE,'2 Create form'!F79=TRUE))),"Explain/Comment:","")</f>
        <v>Explain/Comment:</v>
      </c>
      <c r="B60" s="4"/>
    </row>
    <row r="61" spans="1:2" ht="39.950000000000003" customHeight="1">
      <c r="A61" s="98" t="s">
        <v>135</v>
      </c>
      <c r="B61" s="4"/>
    </row>
    <row r="62" spans="1:2" ht="13.5" customHeight="1">
      <c r="A62" s="33" t="str">
        <f>IF(AND(ISBLANK('2 Create form'!C83)=FALSE,(OR('2 Create form'!F86=TRUE,'2 Create form'!F87=TRUE))),'2 Create form'!B83,"")</f>
        <v>Question 7:</v>
      </c>
      <c r="B62" s="4"/>
    </row>
    <row r="63" spans="1:2" ht="13.5" customHeight="1">
      <c r="A63" s="90" t="str">
        <f>IF(AND(ISBLANK('2 Create form'!C83)=FALSE,(OR('2 Create form'!F86=TRUE,'2 Create form'!F87=TRUE))),'2 Create form'!C83,"")</f>
        <v>Replace this with your question or leave blank</v>
      </c>
      <c r="B63" s="4"/>
    </row>
    <row r="64" spans="1:2" ht="4.5" customHeight="1">
      <c r="A64" s="90"/>
      <c r="B64" s="4"/>
    </row>
    <row r="65" spans="1:2" ht="13.5" customHeight="1">
      <c r="A65" s="32" t="str">
        <f>IF(AND(NOT(ISBLANK('2 Create form'!C83)),'2 Create form'!F86=TRUE),(CONCATENATE("Before the course &gt; ",IF(ISBLANK('2 Create form'!C84)=TRUE,"",'2 Create form'!C84),IF(ISBLANK('2 Create form'!D84)=TRUE,""," - "),IF(ISBLANK('2 Create form'!D84)=TRUE,"",'2 Create form'!D84),IF(ISBLANK('2 Create form'!E84)=TRUE,""," - "),IF(ISBLANK('2 Create form'!E84)=TRUE,"",'2 Create form'!E84),IF(ISBLANK('2 Create form'!F84)=TRUE,""," - "),IF(ISBLANK('2 Create form'!F84)=TRUE,"",'2 Create form'!F84),IF(ISBLANK('2 Create form'!G84)=TRUE,""," - "),IF(ISBLANK('2 Create form'!G84)=TRUE,"",'2 Create form'!G84),IF(ISBLANK('2 Create form'!H84)=TRUE,""," - "),IF(ISBLANK('2 Create form'!H84)=TRUE,"",'2 Create form'!H84),IF(ISBLANK('2 Create form'!I84)=TRUE,""," - "),IF(ISBLANK('2 Create form'!I84)=TRUE,"",'2 Create form'!I84))),"")</f>
        <v xml:space="preserve">Before the course &gt; </v>
      </c>
      <c r="B65" s="4"/>
    </row>
    <row r="66" spans="1:2" ht="13.5" customHeight="1">
      <c r="A66" s="33" t="str">
        <f>IF(AND(NOT(ISBLANK('2 Create form'!C83)),'2 Create form'!F87=TRUE),CONCATENATE("After the course   &gt; ",IF(ISBLANK('2 Create form'!C84)=TRUE,"",'2 Create form'!C84),IF(ISBLANK('2 Create form'!D84)=TRUE,""," - "), IF(ISBLANK('2 Create form'!D84)=TRUE,"",'2 Create form'!D84),IF(ISBLANK('2 Create form'!E84)=TRUE,""," - "), IF(ISBLANK('2 Create form'!E84)=TRUE,"",'2 Create form'!E84), IF(ISBLANK('2 Create form'!F84)=TRUE,""," - "),IF(ISBLANK('2 Create form'!F84)=TRUE,"",'2 Create form'!F84), IF(ISBLANK('2 Create form'!G84)=TRUE,""," - "), IF(ISBLANK('2 Create form'!G84)=TRUE,"",'2 Create form'!G84), IF(ISBLANK('2 Create form'!H84)=TRUE,""," - "), IF(ISBLANK('2 Create form'!H84)=TRUE,"",'2 Create form'!H84),IF(ISBLANK('2 Create form'!I84)=TRUE,""," - "),  IF(ISBLANK('2 Create form'!I84)=TRUE,"",'2 Create form'!I84)),"")</f>
        <v xml:space="preserve">After the course   &gt; </v>
      </c>
      <c r="B66" s="4"/>
    </row>
    <row r="67" spans="1:2" ht="6.75" customHeight="1">
      <c r="A67" s="33"/>
      <c r="B67" s="4"/>
    </row>
    <row r="68" spans="1:2" ht="13.5" customHeight="1">
      <c r="A68" s="87" t="str">
        <f>IF(AND(ISBLANK('2 Create form'!C83)=FALSE,(OR('2 Create form'!F86=TRUE,'2 Create form'!F87=TRUE))),"Explain/Comment:","")</f>
        <v>Explain/Comment:</v>
      </c>
      <c r="B68" s="4"/>
    </row>
    <row r="69" spans="1:2" ht="39.950000000000003" customHeight="1">
      <c r="A69" s="98" t="s">
        <v>135</v>
      </c>
      <c r="B69" s="4"/>
    </row>
    <row r="70" spans="1:2" ht="13.5" customHeight="1">
      <c r="A70" s="33" t="str">
        <f>IF(AND(ISBLANK('2 Create form'!C91)=FALSE,(OR('2 Create form'!F94=TRUE,'2 Create form'!F95=TRUE))),'2 Create form'!B91,"")</f>
        <v>Question 8:</v>
      </c>
      <c r="B70" s="4"/>
    </row>
    <row r="71" spans="1:2" ht="13.5" customHeight="1">
      <c r="A71" s="90" t="str">
        <f>IF(AND(ISBLANK('2 Create form'!C91)=FALSE,(OR('2 Create form'!F94=TRUE,'2 Create form'!F95=TRUE))),'2 Create form'!C91,"")</f>
        <v>Replace this with your question or leave blank</v>
      </c>
      <c r="B71" s="4"/>
    </row>
    <row r="72" spans="1:2" ht="6.75" customHeight="1">
      <c r="A72" s="90"/>
      <c r="B72" s="4"/>
    </row>
    <row r="73" spans="1:2" ht="13.5" customHeight="1">
      <c r="A73" s="32" t="str">
        <f>IF(AND(NOT(ISBLANK('2 Create form'!C91)),'2 Create form'!F94=TRUE),(CONCATENATE("Before the course &gt; ",IF(ISBLANK('2 Create form'!C92)=TRUE,"",'2 Create form'!C92),IF(ISBLANK('2 Create form'!D92)=TRUE,""," - "),IF(ISBLANK('2 Create form'!D92)=TRUE,"",'2 Create form'!D92),IF(ISBLANK('2 Create form'!E92)=TRUE,""," - "),IF(ISBLANK('2 Create form'!E92)=TRUE,"",'2 Create form'!E92),IF(ISBLANK('2 Create form'!F92)=TRUE,""," - "),IF(ISBLANK('2 Create form'!F92)=TRUE,"",'2 Create form'!F92),IF(ISBLANK('2 Create form'!G92)=TRUE,""," - "),IF(ISBLANK('2 Create form'!G92)=TRUE,"",'2 Create form'!G92),IF(ISBLANK('2 Create form'!H92)=TRUE,""," - "),IF(ISBLANK('2 Create form'!H92)=TRUE,"",'2 Create form'!H92),IF(ISBLANK('2 Create form'!I92)=TRUE,""," - "),IF(ISBLANK('2 Create form'!I92)=TRUE,"",'2 Create form'!I92))),"")</f>
        <v xml:space="preserve">Before the course &gt; </v>
      </c>
      <c r="B73" s="4"/>
    </row>
    <row r="74" spans="1:2" ht="13.5" customHeight="1">
      <c r="A74" s="33" t="str">
        <f>IF(AND(NOT(ISBLANK('2 Create form'!C91)),'2 Create form'!F95=TRUE),CONCATENATE("After the course   &gt; ",IF(ISBLANK('2 Create form'!C92)=TRUE,"",'2 Create form'!C92),IF(ISBLANK('2 Create form'!D92)=TRUE,""," - "), IF(ISBLANK('2 Create form'!D92)=TRUE,"",'2 Create form'!D92),IF(ISBLANK('2 Create form'!E92)=TRUE,""," - "), IF(ISBLANK('2 Create form'!E92)=TRUE,"",'2 Create form'!E92), IF(ISBLANK('2 Create form'!F92)=TRUE,""," - "),IF(ISBLANK('2 Create form'!F92)=TRUE,"",'2 Create form'!F92), IF(ISBLANK('2 Create form'!G92)=TRUE,""," - "), IF(ISBLANK('2 Create form'!G92)=TRUE,"",'2 Create form'!G92), IF(ISBLANK('2 Create form'!H92)=TRUE,""," - "), IF(ISBLANK('2 Create form'!H92)=TRUE,"",'2 Create form'!H92),IF(ISBLANK('2 Create form'!I92)=TRUE,""," - "),  IF(ISBLANK('2 Create form'!I92)=TRUE,"",'2 Create form'!I92)),"")</f>
        <v xml:space="preserve">After the course   &gt; </v>
      </c>
      <c r="B74" s="4"/>
    </row>
    <row r="75" spans="1:2" ht="6" customHeight="1">
      <c r="A75" s="33"/>
      <c r="B75" s="4"/>
    </row>
    <row r="76" spans="1:2" ht="13.5" customHeight="1">
      <c r="A76" s="87" t="str">
        <f>IF(AND(ISBLANK('2 Create form'!C91)=FALSE,(OR('2 Create form'!F94=TRUE,'2 Create form'!F95=TRUE))),"Explain/Comment:","")</f>
        <v>Explain/Comment:</v>
      </c>
      <c r="B76" s="4"/>
    </row>
    <row r="77" spans="1:2" ht="39.950000000000003" customHeight="1">
      <c r="A77" s="98" t="s">
        <v>135</v>
      </c>
      <c r="B77" s="4"/>
    </row>
    <row r="78" spans="1:2" s="38" customFormat="1" ht="11.25">
      <c r="A78" s="33" t="str">
        <f>IF(AND(ISBLANK('2 Create form'!C99)=FALSE,(OR('2 Create form'!F102=TRUE,'2 Create form'!F103=TRUE))),'2 Create form'!B99,"")</f>
        <v>Question 9:</v>
      </c>
    </row>
    <row r="79" spans="1:2">
      <c r="A79" s="90" t="str">
        <f>IF(AND(ISBLANK('2 Create form'!C99)=FALSE,(OR('2 Create form'!F102=TRUE,'2 Create form'!F103=TRUE))),'2 Create form'!C99,"")</f>
        <v>Replace this with your question or leave blank</v>
      </c>
      <c r="B79" s="10"/>
    </row>
    <row r="80" spans="1:2" ht="6.75" customHeight="1">
      <c r="A80" s="90"/>
      <c r="B80" s="10"/>
    </row>
    <row r="81" spans="1:2">
      <c r="A81" s="32" t="str">
        <f>IF(AND(NOT(ISBLANK('2 Create form'!C99)),'2 Create form'!F102=TRUE),(CONCATENATE("Before the course &gt; ",IF(ISBLANK('2 Create form'!C100)=TRUE,"",'2 Create form'!C100),IF(ISBLANK('2 Create form'!D100)=TRUE,""," - "),IF(ISBLANK('2 Create form'!D100)=TRUE,"",'2 Create form'!D100),IF(ISBLANK('2 Create form'!E100)=TRUE,""," - "),IF(ISBLANK('2 Create form'!E100)=TRUE,"",'2 Create form'!E100),IF(ISBLANK('2 Create form'!F100)=TRUE,""," - "),IF(ISBLANK('2 Create form'!F100)=TRUE,"",'2 Create form'!F100),IF(ISBLANK('2 Create form'!G100)=TRUE,""," - "),IF(ISBLANK('2 Create form'!G100)=TRUE,"",'2 Create form'!G100),IF(ISBLANK('2 Create form'!H100)=TRUE,""," - "),IF(ISBLANK('2 Create form'!H100)=TRUE,"",'2 Create form'!H100),IF(ISBLANK('2 Create form'!I100)=TRUE,""," - "),IF(ISBLANK('2 Create form'!I100)=TRUE,"",'2 Create form'!I100))),"")</f>
        <v xml:space="preserve">Before the course &gt; </v>
      </c>
    </row>
    <row r="82" spans="1:2" ht="13.5" customHeight="1">
      <c r="A82" s="33" t="str">
        <f>IF(AND(NOT(ISBLANK('2 Create form'!C99)),'2 Create form'!F103=TRUE),CONCATENATE("After the course   &gt; ",IF(ISBLANK('2 Create form'!C100)=TRUE,"",'2 Create form'!C100),IF(ISBLANK('2 Create form'!D100)=TRUE,""," - "), IF(ISBLANK('2 Create form'!D100)=TRUE,"",'2 Create form'!D100),IF(ISBLANK('2 Create form'!E100)=TRUE,""," - "), IF(ISBLANK('2 Create form'!E100)=TRUE,"",'2 Create form'!E100), IF(ISBLANK('2 Create form'!F100)=TRUE,""," - "),IF(ISBLANK('2 Create form'!F100)=TRUE,"",'2 Create form'!F100), IF(ISBLANK('2 Create form'!G100)=TRUE,""," - "), IF(ISBLANK('2 Create form'!G100)=TRUE,"",'2 Create form'!G100), IF(ISBLANK('2 Create form'!H100)=TRUE,""," - "), IF(ISBLANK('2 Create form'!H100)=TRUE,"",'2 Create form'!H100),IF(ISBLANK('2 Create form'!I100)=TRUE,""," - "),  IF(ISBLANK('2 Create form'!I100)=TRUE,"",'2 Create form'!I100)),"")</f>
        <v xml:space="preserve">After the course   &gt; </v>
      </c>
      <c r="B82" s="4" t="str">
        <f>IF(ISBLANK('2 Create form'!J100)=TRUE,"",'2 Create form'!J100)</f>
        <v/>
      </c>
    </row>
    <row r="83" spans="1:2" s="38" customFormat="1" ht="6" customHeight="1">
      <c r="A83" s="33"/>
      <c r="B83" s="37"/>
    </row>
    <row r="84" spans="1:2" s="38" customFormat="1" ht="13.5" customHeight="1">
      <c r="A84" s="87" t="str">
        <f>IF(AND(ISBLANK('2 Create form'!C99)=FALSE,(OR('2 Create form'!F102=TRUE,'2 Create form'!F103=TRUE))),"Explain/Comment:","")</f>
        <v>Explain/Comment:</v>
      </c>
      <c r="B84" s="37"/>
    </row>
    <row r="85" spans="1:2" ht="39.950000000000003" customHeight="1">
      <c r="A85" s="98" t="s">
        <v>135</v>
      </c>
      <c r="B85" s="4"/>
    </row>
    <row r="86" spans="1:2" ht="13.5" customHeight="1">
      <c r="A86" s="33" t="str">
        <f>IF(AND(ISBLANK('2 Create form'!C107)=FALSE,(OR('2 Create form'!F110=TRUE,'2 Create form'!F111=TRUE))),'2 Create form'!B107,"")</f>
        <v>Question 10:</v>
      </c>
      <c r="B86" s="4"/>
    </row>
    <row r="87" spans="1:2" ht="13.5" customHeight="1">
      <c r="A87" s="90" t="str">
        <f>IF(AND(ISBLANK('2 Create form'!C107)=FALSE,(OR('2 Create form'!F110=TRUE,'2 Create form'!F111=TRUE))),'2 Create form'!C107,"")</f>
        <v>Replace this with your question or leave blank</v>
      </c>
      <c r="B87" s="4"/>
    </row>
    <row r="88" spans="1:2" ht="5.25" customHeight="1">
      <c r="A88" s="90"/>
      <c r="B88" s="4"/>
    </row>
    <row r="89" spans="1:2" ht="13.5" customHeight="1">
      <c r="A89" s="32" t="str">
        <f>IF(AND(NOT(ISBLANK('2 Create form'!C107)),'2 Create form'!F110=TRUE),(CONCATENATE("Before the course &gt; ",IF(ISBLANK('2 Create form'!C108)=TRUE,"",'2 Create form'!C108),IF(ISBLANK('2 Create form'!D108)=TRUE,""," - "),IF(ISBLANK('2 Create form'!D108)=TRUE,"",'2 Create form'!D108),IF(ISBLANK('2 Create form'!E108)=TRUE,""," - "),IF(ISBLANK('2 Create form'!E108)=TRUE,"",'2 Create form'!E108),IF(ISBLANK('2 Create form'!F108)=TRUE,""," - "),IF(ISBLANK('2 Create form'!F108)=TRUE,"",'2 Create form'!F108),IF(ISBLANK('2 Create form'!G108)=TRUE,""," - "),IF(ISBLANK('2 Create form'!G108)=TRUE,"",'2 Create form'!G108),IF(ISBLANK('2 Create form'!H108)=TRUE,""," - "),IF(ISBLANK('2 Create form'!H108)=TRUE,"",'2 Create form'!H108),IF(ISBLANK('2 Create form'!I108)=TRUE,""," - "),IF(ISBLANK('2 Create form'!I108)=TRUE,"",'2 Create form'!I108))),"")</f>
        <v xml:space="preserve">Before the course &gt; </v>
      </c>
      <c r="B89" s="4"/>
    </row>
    <row r="90" spans="1:2" ht="13.5" customHeight="1">
      <c r="A90" s="33" t="str">
        <f>IF(AND(NOT(ISBLANK('2 Create form'!C107)),'2 Create form'!F111=TRUE),CONCATENATE("After the course   &gt; ",IF(ISBLANK('2 Create form'!C108)=TRUE,"",'2 Create form'!C108),IF(ISBLANK('2 Create form'!D108)=TRUE,""," - "), IF(ISBLANK('2 Create form'!D108)=TRUE,"",'2 Create form'!D108),IF(ISBLANK('2 Create form'!E108)=TRUE,""," - "), IF(ISBLANK('2 Create form'!E108)=TRUE,"",'2 Create form'!E108), IF(ISBLANK('2 Create form'!F108)=TRUE,""," - "),IF(ISBLANK('2 Create form'!F108)=TRUE,"",'2 Create form'!F108), IF(ISBLANK('2 Create form'!G108)=TRUE,""," - "), IF(ISBLANK('2 Create form'!G108)=TRUE,"",'2 Create form'!G108), IF(ISBLANK('2 Create form'!H108)=TRUE,""," - "), IF(ISBLANK('2 Create form'!H108)=TRUE,"",'2 Create form'!H108),IF(ISBLANK('2 Create form'!I108)=TRUE,""," - "),  IF(ISBLANK('2 Create form'!I108)=TRUE,"",'2 Create form'!I108)),"")</f>
        <v xml:space="preserve">After the course   &gt; </v>
      </c>
      <c r="B90" s="4"/>
    </row>
    <row r="91" spans="1:2" ht="6" customHeight="1">
      <c r="A91" s="33"/>
      <c r="B91" s="4"/>
    </row>
    <row r="92" spans="1:2" ht="13.5" customHeight="1">
      <c r="A92" s="87" t="str">
        <f>IF(AND(ISBLANK('2 Create form'!C107)=FALSE,(OR('2 Create form'!F110=TRUE,'2 Create form'!F111=TRUE))),"Explain/Comment:","")</f>
        <v>Explain/Comment:</v>
      </c>
      <c r="B92" s="4"/>
    </row>
    <row r="93" spans="1:2" ht="39.950000000000003" customHeight="1">
      <c r="A93" s="98" t="s">
        <v>135</v>
      </c>
      <c r="B93" s="4"/>
    </row>
    <row r="94" spans="1:2" ht="13.5" customHeight="1">
      <c r="A94" s="33" t="str">
        <f>IF(AND(ISBLANK('2 Create form'!C115)=FALSE,(OR('2 Create form'!F118=TRUE,'2 Create form'!F119=TRUE))),'2 Create form'!B115,"")</f>
        <v>Question 11:</v>
      </c>
      <c r="B94" s="4"/>
    </row>
    <row r="95" spans="1:2" ht="13.5" customHeight="1">
      <c r="A95" s="90" t="str">
        <f>IF(AND(ISBLANK('2 Create form'!C115)=FALSE,(OR('2 Create form'!F118=TRUE,'2 Create form'!F119=TRUE))),'2 Create form'!C115,"")</f>
        <v>Replace this with your question or leave blank</v>
      </c>
      <c r="B95" s="4"/>
    </row>
    <row r="96" spans="1:2" ht="4.5" customHeight="1">
      <c r="A96" s="90"/>
      <c r="B96" s="4"/>
    </row>
    <row r="97" spans="1:2" ht="13.5" customHeight="1">
      <c r="A97" s="32" t="str">
        <f>IF(AND(NOT(ISBLANK('2 Create form'!C115)),'2 Create form'!F118=TRUE),(CONCATENATE("Before the course &gt; ",IF(ISBLANK('2 Create form'!C116)=TRUE,"",'2 Create form'!C116),IF(ISBLANK('2 Create form'!D116)=TRUE,""," - "),IF(ISBLANK('2 Create form'!D116)=TRUE,"",'2 Create form'!D116),IF(ISBLANK('2 Create form'!E116)=TRUE,""," - "),IF(ISBLANK('2 Create form'!E116)=TRUE,"",'2 Create form'!E116),IF(ISBLANK('2 Create form'!F116)=TRUE,""," - "),IF(ISBLANK('2 Create form'!F116)=TRUE,"",'2 Create form'!F116),IF(ISBLANK('2 Create form'!G116)=TRUE,""," - "),IF(ISBLANK('2 Create form'!G116)=TRUE,"",'2 Create form'!G116),IF(ISBLANK('2 Create form'!H116)=TRUE,""," - "),IF(ISBLANK('2 Create form'!H116)=TRUE,"",'2 Create form'!H116),IF(ISBLANK('2 Create form'!I116)=TRUE,""," - "),IF(ISBLANK('2 Create form'!I116)=TRUE,"",'2 Create form'!I116))),"")</f>
        <v xml:space="preserve">Before the course &gt; </v>
      </c>
      <c r="B97" s="4"/>
    </row>
    <row r="98" spans="1:2" ht="13.5" customHeight="1">
      <c r="A98" s="33" t="str">
        <f>IF(AND(NOT(ISBLANK('2 Create form'!C115)),'2 Create form'!F119=TRUE),CONCATENATE("After the course   &gt; ",IF(ISBLANK('2 Create form'!C116)=TRUE,"",'2 Create form'!C116),IF(ISBLANK('2 Create form'!D116)=TRUE,""," - "), IF(ISBLANK('2 Create form'!D116)=TRUE,"",'2 Create form'!D116),IF(ISBLANK('2 Create form'!E116)=TRUE,""," - "), IF(ISBLANK('2 Create form'!E116)=TRUE,"",'2 Create form'!E116), IF(ISBLANK('2 Create form'!F116)=TRUE,""," - "),IF(ISBLANK('2 Create form'!F116)=TRUE,"",'2 Create form'!F116), IF(ISBLANK('2 Create form'!G116)=TRUE,""," - "), IF(ISBLANK('2 Create form'!G116)=TRUE,"",'2 Create form'!G116), IF(ISBLANK('2 Create form'!H116)=TRUE,""," - "), IF(ISBLANK('2 Create form'!H116)=TRUE,"",'2 Create form'!H116),IF(ISBLANK('2 Create form'!I116)=TRUE,""," - "),  IF(ISBLANK('2 Create form'!I116)=TRUE,"",'2 Create form'!I116)),"")</f>
        <v xml:space="preserve">After the course   &gt; </v>
      </c>
      <c r="B98" s="4"/>
    </row>
    <row r="99" spans="1:2" ht="6.75" customHeight="1">
      <c r="A99" s="33"/>
      <c r="B99" s="4"/>
    </row>
    <row r="100" spans="1:2" ht="13.5" customHeight="1">
      <c r="A100" s="87" t="str">
        <f>IF(AND(ISBLANK('2 Create form'!C115)=FALSE,(OR('2 Create form'!F118=TRUE,'2 Create form'!F119=TRUE))),"Explain/Comment:","")</f>
        <v>Explain/Comment:</v>
      </c>
      <c r="B100" s="4"/>
    </row>
    <row r="101" spans="1:2" ht="39.950000000000003" customHeight="1">
      <c r="A101" s="98" t="s">
        <v>135</v>
      </c>
      <c r="B101" s="4"/>
    </row>
    <row r="102" spans="1:2" ht="13.5" customHeight="1">
      <c r="A102" s="33" t="str">
        <f>IF(AND(ISBLANK('2 Create form'!C123)=FALSE,(OR('2 Create form'!F126=TRUE,'2 Create form'!F127=TRUE))),'2 Create form'!B123,"")</f>
        <v>Question 12:</v>
      </c>
      <c r="B102" s="4"/>
    </row>
    <row r="103" spans="1:2" ht="13.5" customHeight="1">
      <c r="A103" s="90" t="str">
        <f>IF(AND(ISBLANK('2 Create form'!C123)=FALSE,(OR('2 Create form'!F126=TRUE,'2 Create form'!F127=TRUE))),'2 Create form'!C123,"")</f>
        <v>Replace this with your question or leave blank</v>
      </c>
      <c r="B103" s="4"/>
    </row>
    <row r="104" spans="1:2" ht="6.75" customHeight="1">
      <c r="A104" s="90"/>
      <c r="B104" s="4"/>
    </row>
    <row r="105" spans="1:2" ht="13.5" customHeight="1">
      <c r="A105" s="32" t="str">
        <f>IF(AND(NOT(ISBLANK('2 Create form'!C123)),'2 Create form'!F126=TRUE),(CONCATENATE("Before the course &gt; ",IF(ISBLANK('2 Create form'!C124)=TRUE,"",'2 Create form'!C124),IF(ISBLANK('2 Create form'!D124)=TRUE,""," - "),IF(ISBLANK('2 Create form'!D124)=TRUE,"",'2 Create form'!D124),IF(ISBLANK('2 Create form'!E124)=TRUE,""," - "),IF(ISBLANK('2 Create form'!E124)=TRUE,"",'2 Create form'!E124),IF(ISBLANK('2 Create form'!F124)=TRUE,""," - "),IF(ISBLANK('2 Create form'!F124)=TRUE,"",'2 Create form'!F124),IF(ISBLANK('2 Create form'!G124)=TRUE,""," - "),IF(ISBLANK('2 Create form'!G124)=TRUE,"",'2 Create form'!G124),IF(ISBLANK('2 Create form'!H124)=TRUE,""," - "),IF(ISBLANK('2 Create form'!H124)=TRUE,"",'2 Create form'!H124),IF(ISBLANK('2 Create form'!I124)=TRUE,""," - "),IF(ISBLANK('2 Create form'!I124)=TRUE,"",'2 Create form'!I124))),"")</f>
        <v xml:space="preserve">Before the course &gt; </v>
      </c>
      <c r="B105" s="4"/>
    </row>
    <row r="106" spans="1:2" ht="13.5" customHeight="1">
      <c r="A106" s="33" t="str">
        <f>IF(AND(NOT(ISBLANK('2 Create form'!C123)),'2 Create form'!F127=TRUE),CONCATENATE("After the course   &gt; ",IF(ISBLANK('2 Create form'!C124)=TRUE,"",'2 Create form'!C124),IF(ISBLANK('2 Create form'!D124)=TRUE,""," - "), IF(ISBLANK('2 Create form'!D124)=TRUE,"",'2 Create form'!D124),IF(ISBLANK('2 Create form'!E124)=TRUE,""," - "), IF(ISBLANK('2 Create form'!E124)=TRUE,"",'2 Create form'!E124), IF(ISBLANK('2 Create form'!F124)=TRUE,""," - "),IF(ISBLANK('2 Create form'!F124)=TRUE,"",'2 Create form'!F124), IF(ISBLANK('2 Create form'!G124)=TRUE,""," - "), IF(ISBLANK('2 Create form'!G124)=TRUE,"",'2 Create form'!G124), IF(ISBLANK('2 Create form'!H124)=TRUE,""," - "), IF(ISBLANK('2 Create form'!H124)=TRUE,"",'2 Create form'!H124),IF(ISBLANK('2 Create form'!I124)=TRUE,""," - "),  IF(ISBLANK('2 Create form'!I124)=TRUE,"",'2 Create form'!I124)),"")</f>
        <v xml:space="preserve">After the course   &gt; </v>
      </c>
      <c r="B106" s="4"/>
    </row>
    <row r="107" spans="1:2" ht="6" customHeight="1">
      <c r="A107" s="33"/>
      <c r="B107" s="4"/>
    </row>
    <row r="108" spans="1:2" ht="13.5" customHeight="1">
      <c r="A108" s="87" t="str">
        <f>IF(AND(ISBLANK('2 Create form'!C123)=FALSE,(OR('2 Create form'!F126=TRUE,'2 Create form'!F127=TRUE))),"Explain/Comment:","")</f>
        <v>Explain/Comment:</v>
      </c>
      <c r="B108" s="4"/>
    </row>
    <row r="109" spans="1:2" ht="39.950000000000003" customHeight="1">
      <c r="A109" s="98" t="s">
        <v>135</v>
      </c>
      <c r="B109" s="4"/>
    </row>
    <row r="110" spans="1:2" ht="13.5" customHeight="1">
      <c r="A110" s="33" t="str">
        <f>IF(AND(ISBLANK('2 Create form'!C131)=FALSE,(OR('2 Create form'!F134=TRUE,'2 Create form'!F135=TRUE))),'2 Create form'!B131,"")</f>
        <v>Question 13:</v>
      </c>
      <c r="B110" s="4"/>
    </row>
    <row r="111" spans="1:2" ht="13.5" customHeight="1">
      <c r="A111" s="90" t="str">
        <f>IF(AND(ISBLANK('2 Create form'!C131)=FALSE,(OR('2 Create form'!F134=TRUE,'2 Create form'!F135=TRUE))),'2 Create form'!C131,"")</f>
        <v>Replace this with your question or leave blank</v>
      </c>
      <c r="B111" s="4"/>
    </row>
    <row r="112" spans="1:2" ht="6.75" customHeight="1">
      <c r="A112" s="90"/>
      <c r="B112" s="4"/>
    </row>
    <row r="113" spans="1:2" ht="13.5" customHeight="1">
      <c r="A113" s="32" t="str">
        <f>IF(AND(NOT(ISBLANK('2 Create form'!C131)),'2 Create form'!F134=TRUE),(CONCATENATE("Before the course &gt; ",IF(ISBLANK('2 Create form'!C132)=TRUE,"",'2 Create form'!C132),IF(ISBLANK('2 Create form'!D132)=TRUE,""," - "),IF(ISBLANK('2 Create form'!D132)=TRUE,"",'2 Create form'!D132),IF(ISBLANK('2 Create form'!E132)=TRUE,""," - "),IF(ISBLANK('2 Create form'!E132)=TRUE,"",'2 Create form'!E132),IF(ISBLANK('2 Create form'!F132)=TRUE,""," - "),IF(ISBLANK('2 Create form'!F132)=TRUE,"",'2 Create form'!F132),IF(ISBLANK('2 Create form'!G132)=TRUE,""," - "),IF(ISBLANK('2 Create form'!G132)=TRUE,"",'2 Create form'!G132),IF(ISBLANK('2 Create form'!H132)=TRUE,""," - "),IF(ISBLANK('2 Create form'!H132)=TRUE,"",'2 Create form'!H132),IF(ISBLANK('2 Create form'!I132)=TRUE,""," - "),IF(ISBLANK('2 Create form'!I132)=TRUE,"",'2 Create form'!I132))),"")</f>
        <v xml:space="preserve">Before the course &gt; </v>
      </c>
      <c r="B113" s="4"/>
    </row>
    <row r="114" spans="1:2" ht="13.5" customHeight="1">
      <c r="A114" s="33" t="str">
        <f>IF(AND(NOT(ISBLANK('2 Create form'!C131)),'2 Create form'!F135=TRUE),CONCATENATE("After the course   &gt; ",IF(ISBLANK('2 Create form'!C132)=TRUE,"",'2 Create form'!C132),IF(ISBLANK('2 Create form'!D132)=TRUE,""," - "), IF(ISBLANK('2 Create form'!D132)=TRUE,"",'2 Create form'!D132),IF(ISBLANK('2 Create form'!E132)=TRUE,""," - "), IF(ISBLANK('2 Create form'!E132)=TRUE,"",'2 Create form'!E132), IF(ISBLANK('2 Create form'!F132)=TRUE,""," - "),IF(ISBLANK('2 Create form'!F132)=TRUE,"",'2 Create form'!F132), IF(ISBLANK('2 Create form'!G132)=TRUE,""," - "), IF(ISBLANK('2 Create form'!G132)=TRUE,"",'2 Create form'!G132), IF(ISBLANK('2 Create form'!H132)=TRUE,""," - "), IF(ISBLANK('2 Create form'!H132)=TRUE,"",'2 Create form'!H132),IF(ISBLANK('2 Create form'!I132)=TRUE,""," - "),  IF(ISBLANK('2 Create form'!I132)=TRUE,"",'2 Create form'!I132)),"")</f>
        <v xml:space="preserve">After the course   &gt; </v>
      </c>
      <c r="B114" s="4"/>
    </row>
    <row r="115" spans="1:2" ht="6" customHeight="1">
      <c r="A115" s="33"/>
      <c r="B115" s="4"/>
    </row>
    <row r="116" spans="1:2" ht="13.5" customHeight="1">
      <c r="A116" s="87" t="str">
        <f>IF(AND(ISBLANK('2 Create form'!C131)=FALSE,(OR('2 Create form'!F134=TRUE,'2 Create form'!F135=TRUE))),"Explain/Comment:","")</f>
        <v>Explain/Comment:</v>
      </c>
      <c r="B116" s="4"/>
    </row>
    <row r="117" spans="1:2" ht="39.950000000000003" customHeight="1">
      <c r="A117" s="98" t="s">
        <v>135</v>
      </c>
      <c r="B117" s="4"/>
    </row>
    <row r="118" spans="1:2" s="38" customFormat="1" ht="11.25">
      <c r="A118" s="33" t="str">
        <f>IF(AND(ISBLANK('2 Create form'!C139)=FALSE,(OR('2 Create form'!F142=TRUE,'2 Create form'!F143=TRUE))),'2 Create form'!B139,"")</f>
        <v>Question 14:</v>
      </c>
    </row>
    <row r="119" spans="1:2">
      <c r="A119" s="90" t="str">
        <f>IF(AND(ISBLANK('2 Create form'!C139)=FALSE,(OR('2 Create form'!F142=TRUE,'2 Create form'!F143=TRUE))),'2 Create form'!C139,"")</f>
        <v>Replace this with your question or leave blank</v>
      </c>
      <c r="B119" s="10"/>
    </row>
    <row r="120" spans="1:2" ht="6.75" customHeight="1">
      <c r="A120" s="90"/>
      <c r="B120" s="10"/>
    </row>
    <row r="121" spans="1:2">
      <c r="A121" s="32" t="str">
        <f>IF(AND(NOT(ISBLANK('2 Create form'!C139)),'2 Create form'!F142=TRUE),(CONCATENATE("Before the course &gt; ",IF(ISBLANK('2 Create form'!C140)=TRUE,"",'2 Create form'!C140),IF(ISBLANK('2 Create form'!D140)=TRUE,""," - "),IF(ISBLANK('2 Create form'!D140)=TRUE,"",'2 Create form'!D140),IF(ISBLANK('2 Create form'!E140)=TRUE,""," - "),IF(ISBLANK('2 Create form'!E140)=TRUE,"",'2 Create form'!E140),IF(ISBLANK('2 Create form'!F140)=TRUE,""," - "),IF(ISBLANK('2 Create form'!F140)=TRUE,"",'2 Create form'!F140),IF(ISBLANK('2 Create form'!G140)=TRUE,""," - "),IF(ISBLANK('2 Create form'!G140)=TRUE,"",'2 Create form'!G140),IF(ISBLANK('2 Create form'!H140)=TRUE,""," - "),IF(ISBLANK('2 Create form'!H140)=TRUE,"",'2 Create form'!H140),IF(ISBLANK('2 Create form'!I140)=TRUE,""," - "),IF(ISBLANK('2 Create form'!I140)=TRUE,"",'2 Create form'!I140))),"")</f>
        <v xml:space="preserve">Before the course &gt; </v>
      </c>
    </row>
    <row r="122" spans="1:2" ht="13.5" customHeight="1">
      <c r="A122" s="33" t="str">
        <f>IF(AND(NOT(ISBLANK('2 Create form'!C139)),'2 Create form'!F143=TRUE),CONCATENATE("After the course   &gt; ",IF(ISBLANK('2 Create form'!C140)=TRUE,"",'2 Create form'!C140),IF(ISBLANK('2 Create form'!D140)=TRUE,""," - "), IF(ISBLANK('2 Create form'!D140)=TRUE,"",'2 Create form'!D140),IF(ISBLANK('2 Create form'!E140)=TRUE,""," - "), IF(ISBLANK('2 Create form'!E140)=TRUE,"",'2 Create form'!E140), IF(ISBLANK('2 Create form'!F140)=TRUE,""," - "),IF(ISBLANK('2 Create form'!F140)=TRUE,"",'2 Create form'!F140), IF(ISBLANK('2 Create form'!G140)=TRUE,""," - "), IF(ISBLANK('2 Create form'!G140)=TRUE,"",'2 Create form'!G140), IF(ISBLANK('2 Create form'!H140)=TRUE,""," - "), IF(ISBLANK('2 Create form'!H140)=TRUE,"",'2 Create form'!H140),IF(ISBLANK('2 Create form'!I140)=TRUE,""," - "),  IF(ISBLANK('2 Create form'!I140)=TRUE,"",'2 Create form'!I140)),"")</f>
        <v xml:space="preserve">After the course   &gt; </v>
      </c>
      <c r="B122" s="4" t="str">
        <f>IF(ISBLANK('2 Create form'!J140)=TRUE,"",'2 Create form'!J140)</f>
        <v/>
      </c>
    </row>
    <row r="123" spans="1:2" s="38" customFormat="1" ht="6" customHeight="1">
      <c r="A123" s="33"/>
      <c r="B123" s="37"/>
    </row>
    <row r="124" spans="1:2" s="38" customFormat="1" ht="13.5" customHeight="1">
      <c r="A124" s="87" t="str">
        <f>IF(AND(ISBLANK('2 Create form'!C139)=FALSE,(OR('2 Create form'!F142=TRUE,'2 Create form'!F143=TRUE))),"Explain/Comment:","")</f>
        <v>Explain/Comment:</v>
      </c>
      <c r="B124" s="37"/>
    </row>
    <row r="125" spans="1:2" ht="39.950000000000003" customHeight="1">
      <c r="A125" s="98" t="s">
        <v>135</v>
      </c>
      <c r="B125" s="4"/>
    </row>
    <row r="126" spans="1:2" ht="13.5" customHeight="1">
      <c r="A126" s="33" t="str">
        <f>IF(AND(ISBLANK('2 Create form'!C147)=FALSE,(OR('2 Create form'!F150=TRUE,'2 Create form'!F151=TRUE))),'2 Create form'!B147,"")</f>
        <v>Question 15:</v>
      </c>
      <c r="B126" s="4"/>
    </row>
    <row r="127" spans="1:2" ht="13.5" customHeight="1">
      <c r="A127" s="90" t="str">
        <f>IF(AND(ISBLANK('2 Create form'!C147)=FALSE,(OR('2 Create form'!F150=TRUE,'2 Create form'!F151=TRUE))),'2 Create form'!C147,"")</f>
        <v>Replace this with your question or leave blank</v>
      </c>
      <c r="B127" s="4"/>
    </row>
    <row r="128" spans="1:2" ht="5.25" customHeight="1">
      <c r="A128" s="90"/>
      <c r="B128" s="4"/>
    </row>
    <row r="129" spans="1:2" ht="13.5" customHeight="1">
      <c r="A129" s="32" t="str">
        <f>IF(AND(NOT(ISBLANK('2 Create form'!C147)),'2 Create form'!F150=TRUE),(CONCATENATE("Before the course &gt; ",IF(ISBLANK('2 Create form'!C148)=TRUE,"",'2 Create form'!C148),IF(ISBLANK('2 Create form'!D148)=TRUE,""," - "),IF(ISBLANK('2 Create form'!D148)=TRUE,"",'2 Create form'!D148),IF(ISBLANK('2 Create form'!E148)=TRUE,""," - "),IF(ISBLANK('2 Create form'!E148)=TRUE,"",'2 Create form'!E148),IF(ISBLANK('2 Create form'!F148)=TRUE,""," - "),IF(ISBLANK('2 Create form'!F148)=TRUE,"",'2 Create form'!F148),IF(ISBLANK('2 Create form'!G148)=TRUE,""," - "),IF(ISBLANK('2 Create form'!G148)=TRUE,"",'2 Create form'!G148),IF(ISBLANK('2 Create form'!H148)=TRUE,""," - "),IF(ISBLANK('2 Create form'!H148)=TRUE,"",'2 Create form'!H148),IF(ISBLANK('2 Create form'!I148)=TRUE,""," - "),IF(ISBLANK('2 Create form'!I148)=TRUE,"",'2 Create form'!I148))),"")</f>
        <v xml:space="preserve">Before the course &gt; </v>
      </c>
      <c r="B129" s="4"/>
    </row>
    <row r="130" spans="1:2" ht="13.5" customHeight="1">
      <c r="A130" s="33" t="str">
        <f>IF(AND(NOT(ISBLANK('2 Create form'!C147)),'2 Create form'!F151=TRUE),CONCATENATE("After the course   &gt; ",IF(ISBLANK('2 Create form'!C148)=TRUE,"",'2 Create form'!C148),IF(ISBLANK('2 Create form'!D148)=TRUE,""," - "), IF(ISBLANK('2 Create form'!D148)=TRUE,"",'2 Create form'!D148),IF(ISBLANK('2 Create form'!E148)=TRUE,""," - "), IF(ISBLANK('2 Create form'!E148)=TRUE,"",'2 Create form'!E148), IF(ISBLANK('2 Create form'!F148)=TRUE,""," - "),IF(ISBLANK('2 Create form'!F148)=TRUE,"",'2 Create form'!F148), IF(ISBLANK('2 Create form'!G148)=TRUE,""," - "), IF(ISBLANK('2 Create form'!G148)=TRUE,"",'2 Create form'!G148), IF(ISBLANK('2 Create form'!H148)=TRUE,""," - "), IF(ISBLANK('2 Create form'!H148)=TRUE,"",'2 Create form'!H148),IF(ISBLANK('2 Create form'!I148)=TRUE,""," - "),  IF(ISBLANK('2 Create form'!I148)=TRUE,"",'2 Create form'!I148)),"")</f>
        <v xml:space="preserve">After the course   &gt; </v>
      </c>
      <c r="B130" s="4"/>
    </row>
    <row r="131" spans="1:2" ht="6" customHeight="1">
      <c r="A131" s="33"/>
      <c r="B131" s="4"/>
    </row>
    <row r="132" spans="1:2" ht="13.5" customHeight="1">
      <c r="A132" s="87" t="str">
        <f>IF(AND(ISBLANK('2 Create form'!C147)=FALSE,(OR('2 Create form'!F150=TRUE,'2 Create form'!F151=TRUE))),"Explain/Comment:","")</f>
        <v>Explain/Comment:</v>
      </c>
      <c r="B132" s="4"/>
    </row>
    <row r="133" spans="1:2" ht="39.950000000000003" customHeight="1">
      <c r="A133" s="98" t="s">
        <v>135</v>
      </c>
      <c r="B133" s="4"/>
    </row>
    <row r="134" spans="1:2" ht="13.5" customHeight="1">
      <c r="A134" s="33" t="str">
        <f>IF(AND(ISBLANK('2 Create form'!C155)=FALSE,(OR('2 Create form'!F158=TRUE,'2 Create form'!F159=TRUE))),'2 Create form'!B155,"")</f>
        <v>Question 16:</v>
      </c>
      <c r="B134" s="4"/>
    </row>
    <row r="135" spans="1:2" ht="13.5" customHeight="1">
      <c r="A135" s="90" t="str">
        <f>IF(AND(ISBLANK('2 Create form'!C155)=FALSE,(OR('2 Create form'!F158=TRUE,'2 Create form'!F159=TRUE))),'2 Create form'!C155,"")</f>
        <v>Replace this with your question or leave blank</v>
      </c>
      <c r="B135" s="4"/>
    </row>
    <row r="136" spans="1:2" ht="4.5" customHeight="1">
      <c r="A136" s="90"/>
      <c r="B136" s="4"/>
    </row>
    <row r="137" spans="1:2" ht="13.5" customHeight="1">
      <c r="A137" s="32" t="str">
        <f>IF(AND(NOT(ISBLANK('2 Create form'!C155)),'2 Create form'!F158=TRUE),(CONCATENATE("Before the course &gt; ",IF(ISBLANK('2 Create form'!C156)=TRUE,"",'2 Create form'!C156),IF(ISBLANK('2 Create form'!D156)=TRUE,""," - "),IF(ISBLANK('2 Create form'!D156)=TRUE,"",'2 Create form'!D156),IF(ISBLANK('2 Create form'!E156)=TRUE,""," - "),IF(ISBLANK('2 Create form'!E156)=TRUE,"",'2 Create form'!E156),IF(ISBLANK('2 Create form'!F156)=TRUE,""," - "),IF(ISBLANK('2 Create form'!F156)=TRUE,"",'2 Create form'!F156),IF(ISBLANK('2 Create form'!G156)=TRUE,""," - "),IF(ISBLANK('2 Create form'!G156)=TRUE,"",'2 Create form'!G156),IF(ISBLANK('2 Create form'!H156)=TRUE,""," - "),IF(ISBLANK('2 Create form'!H156)=TRUE,"",'2 Create form'!H156),IF(ISBLANK('2 Create form'!I156)=TRUE,""," - "),IF(ISBLANK('2 Create form'!I156)=TRUE,"",'2 Create form'!I156))),"")</f>
        <v xml:space="preserve">Before the course &gt; </v>
      </c>
      <c r="B137" s="4"/>
    </row>
    <row r="138" spans="1:2" ht="13.5" customHeight="1">
      <c r="A138" s="33" t="str">
        <f>IF(AND(NOT(ISBLANK('2 Create form'!C155)),'2 Create form'!F159=TRUE),CONCATENATE("After the course   &gt; ",IF(ISBLANK('2 Create form'!C156)=TRUE,"",'2 Create form'!C156),IF(ISBLANK('2 Create form'!D156)=TRUE,""," - "), IF(ISBLANK('2 Create form'!D156)=TRUE,"",'2 Create form'!D156),IF(ISBLANK('2 Create form'!E156)=TRUE,""," - "), IF(ISBLANK('2 Create form'!E156)=TRUE,"",'2 Create form'!E156), IF(ISBLANK('2 Create form'!F156)=TRUE,""," - "),IF(ISBLANK('2 Create form'!F156)=TRUE,"",'2 Create form'!F156), IF(ISBLANK('2 Create form'!G156)=TRUE,""," - "), IF(ISBLANK('2 Create form'!G156)=TRUE,"",'2 Create form'!G156), IF(ISBLANK('2 Create form'!H156)=TRUE,""," - "), IF(ISBLANK('2 Create form'!H156)=TRUE,"",'2 Create form'!H156),IF(ISBLANK('2 Create form'!I156)=TRUE,""," - "),  IF(ISBLANK('2 Create form'!I156)=TRUE,"",'2 Create form'!I156)),"")</f>
        <v xml:space="preserve">After the course   &gt; </v>
      </c>
      <c r="B138" s="4"/>
    </row>
    <row r="139" spans="1:2" ht="6.75" customHeight="1">
      <c r="A139" s="33"/>
      <c r="B139" s="4"/>
    </row>
    <row r="140" spans="1:2" ht="13.5" customHeight="1">
      <c r="A140" s="87" t="str">
        <f>IF(AND(ISBLANK('2 Create form'!C155)=FALSE,(OR('2 Create form'!F158=TRUE,'2 Create form'!F159=TRUE))),"Explain/Comment:","")</f>
        <v>Explain/Comment:</v>
      </c>
      <c r="B140" s="4"/>
    </row>
    <row r="141" spans="1:2" ht="39.950000000000003" customHeight="1">
      <c r="A141" s="98" t="s">
        <v>135</v>
      </c>
      <c r="B141" s="4"/>
    </row>
    <row r="142" spans="1:2" ht="13.5" customHeight="1">
      <c r="A142" s="33" t="str">
        <f>IF(AND(ISBLANK('2 Create form'!C163)=FALSE,(OR('2 Create form'!F166=TRUE,'2 Create form'!F167=TRUE))),'2 Create form'!B163,"")</f>
        <v>Question 17:</v>
      </c>
      <c r="B142" s="4"/>
    </row>
    <row r="143" spans="1:2" ht="13.5" customHeight="1">
      <c r="A143" s="90" t="str">
        <f>IF(AND(ISBLANK('2 Create form'!C163)=FALSE,(OR('2 Create form'!F166=TRUE,'2 Create form'!F167=TRUE))),'2 Create form'!C163,"")</f>
        <v>Replace this with your question or leave blank</v>
      </c>
      <c r="B143" s="4"/>
    </row>
    <row r="144" spans="1:2" ht="6.75" customHeight="1">
      <c r="A144" s="90"/>
      <c r="B144" s="4"/>
    </row>
    <row r="145" spans="1:2" ht="13.5" customHeight="1">
      <c r="A145" s="32" t="str">
        <f>IF(AND(NOT(ISBLANK('2 Create form'!C163)),'2 Create form'!F166=TRUE),(CONCATENATE("Before the course &gt; ",IF(ISBLANK('2 Create form'!C164)=TRUE,"",'2 Create form'!C164),IF(ISBLANK('2 Create form'!D164)=TRUE,""," - "),IF(ISBLANK('2 Create form'!D164)=TRUE,"",'2 Create form'!D164),IF(ISBLANK('2 Create form'!E164)=TRUE,""," - "),IF(ISBLANK('2 Create form'!E164)=TRUE,"",'2 Create form'!E164),IF(ISBLANK('2 Create form'!F164)=TRUE,""," - "),IF(ISBLANK('2 Create form'!F164)=TRUE,"",'2 Create form'!F164),IF(ISBLANK('2 Create form'!G164)=TRUE,""," - "),IF(ISBLANK('2 Create form'!G164)=TRUE,"",'2 Create form'!G164),IF(ISBLANK('2 Create form'!H164)=TRUE,""," - "),IF(ISBLANK('2 Create form'!H164)=TRUE,"",'2 Create form'!H164),IF(ISBLANK('2 Create form'!I164)=TRUE,""," - "),IF(ISBLANK('2 Create form'!I164)=TRUE,"",'2 Create form'!I164))),"")</f>
        <v xml:space="preserve">Before the course &gt; </v>
      </c>
      <c r="B145" s="4"/>
    </row>
    <row r="146" spans="1:2" ht="13.5" customHeight="1">
      <c r="A146" s="33" t="str">
        <f>IF(AND(NOT(ISBLANK('2 Create form'!C163)),'2 Create form'!F167=TRUE),CONCATENATE("After the course   &gt; ",IF(ISBLANK('2 Create form'!C164)=TRUE,"",'2 Create form'!C164),IF(ISBLANK('2 Create form'!D164)=TRUE,""," - "), IF(ISBLANK('2 Create form'!D164)=TRUE,"",'2 Create form'!D164),IF(ISBLANK('2 Create form'!E164)=TRUE,""," - "), IF(ISBLANK('2 Create form'!E164)=TRUE,"",'2 Create form'!E164), IF(ISBLANK('2 Create form'!F164)=TRUE,""," - "),IF(ISBLANK('2 Create form'!F164)=TRUE,"",'2 Create form'!F164), IF(ISBLANK('2 Create form'!G164)=TRUE,""," - "), IF(ISBLANK('2 Create form'!G164)=TRUE,"",'2 Create form'!G164), IF(ISBLANK('2 Create form'!H164)=TRUE,""," - "), IF(ISBLANK('2 Create form'!H164)=TRUE,"",'2 Create form'!H164),IF(ISBLANK('2 Create form'!I164)=TRUE,""," - "),  IF(ISBLANK('2 Create form'!I164)=TRUE,"",'2 Create form'!I164)),"")</f>
        <v xml:space="preserve">After the course   &gt; </v>
      </c>
      <c r="B146" s="4"/>
    </row>
    <row r="147" spans="1:2" ht="6" customHeight="1">
      <c r="A147" s="33"/>
      <c r="B147" s="4"/>
    </row>
    <row r="148" spans="1:2" ht="13.5" customHeight="1">
      <c r="A148" s="87" t="str">
        <f>IF(AND(ISBLANK('2 Create form'!C163)=FALSE,(OR('2 Create form'!F166=TRUE,'2 Create form'!F167=TRUE))),"Explain/Comment:","")</f>
        <v>Explain/Comment:</v>
      </c>
      <c r="B148" s="4"/>
    </row>
    <row r="149" spans="1:2" ht="39.950000000000003" customHeight="1">
      <c r="A149" s="98" t="s">
        <v>135</v>
      </c>
      <c r="B149" s="4"/>
    </row>
    <row r="150" spans="1:2" ht="13.5" customHeight="1">
      <c r="A150" s="33" t="str">
        <f>IF(AND(ISBLANK('2 Create form'!C171)=FALSE,(OR('2 Create form'!F174=TRUE,'2 Create form'!F175=TRUE))),'2 Create form'!B171,"")</f>
        <v>Question 18:</v>
      </c>
      <c r="B150" s="4"/>
    </row>
    <row r="151" spans="1:2" ht="13.5" customHeight="1">
      <c r="A151" s="90" t="str">
        <f>IF(AND(ISBLANK('2 Create form'!C171)=FALSE,(OR('2 Create form'!F174=TRUE,'2 Create form'!F175=TRUE))),'2 Create form'!C171,"")</f>
        <v>Replace this with your question or leave blank</v>
      </c>
      <c r="B151" s="4"/>
    </row>
    <row r="152" spans="1:2" ht="5.25" customHeight="1">
      <c r="A152" s="90"/>
      <c r="B152" s="4"/>
    </row>
    <row r="153" spans="1:2" ht="13.5" customHeight="1">
      <c r="A153" s="32" t="str">
        <f>IF(AND(NOT(ISBLANK('2 Create form'!C171)),'2 Create form'!F174=TRUE),(CONCATENATE("Before the course &gt; ",IF(ISBLANK('2 Create form'!C172)=TRUE,"",'2 Create form'!C172),IF(ISBLANK('2 Create form'!D172)=TRUE,""," - "),IF(ISBLANK('2 Create form'!D172)=TRUE,"",'2 Create form'!D172),IF(ISBLANK('2 Create form'!E172)=TRUE,""," - "),IF(ISBLANK('2 Create form'!E172)=TRUE,"",'2 Create form'!E172),IF(ISBLANK('2 Create form'!F172)=TRUE,""," - "),IF(ISBLANK('2 Create form'!F172)=TRUE,"",'2 Create form'!F172),IF(ISBLANK('2 Create form'!G172)=TRUE,""," - "),IF(ISBLANK('2 Create form'!G172)=TRUE,"",'2 Create form'!G172),IF(ISBLANK('2 Create form'!H172)=TRUE,""," - "),IF(ISBLANK('2 Create form'!H172)=TRUE,"",'2 Create form'!H172),IF(ISBLANK('2 Create form'!I172)=TRUE,""," - "),IF(ISBLANK('2 Create form'!I172)=TRUE,"",'2 Create form'!I172))),"")</f>
        <v xml:space="preserve">Before the course &gt; </v>
      </c>
      <c r="B153" s="4"/>
    </row>
    <row r="154" spans="1:2" ht="13.5" customHeight="1">
      <c r="A154" s="33" t="str">
        <f>IF(AND(NOT(ISBLANK('2 Create form'!C171)),'2 Create form'!F175=TRUE),CONCATENATE("After the course   &gt; ",IF(ISBLANK('2 Create form'!C172)=TRUE,"",'2 Create form'!C172),IF(ISBLANK('2 Create form'!D172)=TRUE,""," - "), IF(ISBLANK('2 Create form'!D172)=TRUE,"",'2 Create form'!D172),IF(ISBLANK('2 Create form'!E172)=TRUE,""," - "), IF(ISBLANK('2 Create form'!E172)=TRUE,"",'2 Create form'!E172), IF(ISBLANK('2 Create form'!F172)=TRUE,""," - "),IF(ISBLANK('2 Create form'!F172)=TRUE,"",'2 Create form'!F172), IF(ISBLANK('2 Create form'!G172)=TRUE,""," - "), IF(ISBLANK('2 Create form'!G172)=TRUE,"",'2 Create form'!G172), IF(ISBLANK('2 Create form'!H172)=TRUE,""," - "), IF(ISBLANK('2 Create form'!H172)=TRUE,"",'2 Create form'!H172),IF(ISBLANK('2 Create form'!I172)=TRUE,""," - "),  IF(ISBLANK('2 Create form'!I172)=TRUE,"",'2 Create form'!I172)),"")</f>
        <v xml:space="preserve">After the course   &gt; </v>
      </c>
      <c r="B154" s="4"/>
    </row>
    <row r="155" spans="1:2" ht="6" customHeight="1">
      <c r="A155" s="33"/>
      <c r="B155" s="4"/>
    </row>
    <row r="156" spans="1:2" ht="13.5" customHeight="1">
      <c r="A156" s="87" t="str">
        <f>IF(AND(ISBLANK('2 Create form'!C171)=FALSE,(OR('2 Create form'!F174=TRUE,'2 Create form'!F175=TRUE))),"Explain/Comment:","")</f>
        <v>Explain/Comment:</v>
      </c>
      <c r="B156" s="4"/>
    </row>
    <row r="157" spans="1:2" ht="39.950000000000003" customHeight="1">
      <c r="A157" s="98" t="s">
        <v>135</v>
      </c>
      <c r="B157" s="4"/>
    </row>
    <row r="158" spans="1:2" ht="13.5" customHeight="1">
      <c r="A158" s="33" t="str">
        <f>IF(AND(ISBLANK('2 Create form'!C179)=FALSE,(OR('2 Create form'!F182=TRUE,'2 Create form'!F183=TRUE))),'2 Create form'!B179,"")</f>
        <v>Question 19:</v>
      </c>
      <c r="B158" s="4"/>
    </row>
    <row r="159" spans="1:2" ht="13.5" customHeight="1">
      <c r="A159" s="90" t="str">
        <f>IF(AND(ISBLANK('2 Create form'!C179)=FALSE,(OR('2 Create form'!F182=TRUE,'2 Create form'!F183=TRUE))),'2 Create form'!C179,"")</f>
        <v>Replace this with your question or leave blank</v>
      </c>
      <c r="B159" s="4"/>
    </row>
    <row r="160" spans="1:2" ht="4.5" customHeight="1">
      <c r="A160" s="90"/>
      <c r="B160" s="4"/>
    </row>
    <row r="161" spans="1:2" ht="13.5" customHeight="1">
      <c r="A161" s="32" t="str">
        <f>IF(AND(NOT(ISBLANK('2 Create form'!C179)),'2 Create form'!F182=TRUE),(CONCATENATE("Before the course &gt; ",IF(ISBLANK('2 Create form'!C180)=TRUE,"",'2 Create form'!C180),IF(ISBLANK('2 Create form'!D180)=TRUE,""," - "),IF(ISBLANK('2 Create form'!D180)=TRUE,"",'2 Create form'!D180),IF(ISBLANK('2 Create form'!E180)=TRUE,""," - "),IF(ISBLANK('2 Create form'!E180)=TRUE,"",'2 Create form'!E180),IF(ISBLANK('2 Create form'!F180)=TRUE,""," - "),IF(ISBLANK('2 Create form'!F180)=TRUE,"",'2 Create form'!F180),IF(ISBLANK('2 Create form'!G180)=TRUE,""," - "),IF(ISBLANK('2 Create form'!G180)=TRUE,"",'2 Create form'!G180),IF(ISBLANK('2 Create form'!H180)=TRUE,""," - "),IF(ISBLANK('2 Create form'!H180)=TRUE,"",'2 Create form'!H180),IF(ISBLANK('2 Create form'!I180)=TRUE,""," - "),IF(ISBLANK('2 Create form'!I180)=TRUE,"",'2 Create form'!I180))),"")</f>
        <v xml:space="preserve">Before the course &gt; </v>
      </c>
      <c r="B161" s="4"/>
    </row>
    <row r="162" spans="1:2" ht="13.5" customHeight="1">
      <c r="A162" s="33" t="str">
        <f>IF(AND(NOT(ISBLANK('2 Create form'!C179)),'2 Create form'!F183=TRUE),CONCATENATE("After the course   &gt; ",IF(ISBLANK('2 Create form'!C180)=TRUE,"",'2 Create form'!C180),IF(ISBLANK('2 Create form'!D180)=TRUE,""," - "), IF(ISBLANK('2 Create form'!D180)=TRUE,"",'2 Create form'!D180),IF(ISBLANK('2 Create form'!E180)=TRUE,""," - "), IF(ISBLANK('2 Create form'!E180)=TRUE,"",'2 Create form'!E180), IF(ISBLANK('2 Create form'!F180)=TRUE,""," - "),IF(ISBLANK('2 Create form'!F180)=TRUE,"",'2 Create form'!F180), IF(ISBLANK('2 Create form'!G180)=TRUE,""," - "), IF(ISBLANK('2 Create form'!G180)=TRUE,"",'2 Create form'!G180), IF(ISBLANK('2 Create form'!H180)=TRUE,""," - "), IF(ISBLANK('2 Create form'!H180)=TRUE,"",'2 Create form'!H180),IF(ISBLANK('2 Create form'!I180)=TRUE,""," - "),  IF(ISBLANK('2 Create form'!I180)=TRUE,"",'2 Create form'!I180)),"")</f>
        <v xml:space="preserve">After the course   &gt; </v>
      </c>
      <c r="B162" s="4"/>
    </row>
    <row r="163" spans="1:2" ht="6.75" customHeight="1">
      <c r="A163" s="33"/>
      <c r="B163" s="4"/>
    </row>
    <row r="164" spans="1:2" ht="13.5" customHeight="1">
      <c r="A164" s="87" t="str">
        <f>IF(AND(ISBLANK('2 Create form'!C179)=FALSE,(OR('2 Create form'!F182=TRUE,'2 Create form'!F183=TRUE))),"Explain/Comment:","")</f>
        <v>Explain/Comment:</v>
      </c>
      <c r="B164" s="4"/>
    </row>
    <row r="165" spans="1:2" ht="39.950000000000003" customHeight="1">
      <c r="A165" s="98" t="s">
        <v>135</v>
      </c>
      <c r="B165" s="4"/>
    </row>
    <row r="166" spans="1:2" ht="13.5" customHeight="1">
      <c r="A166" s="33" t="str">
        <f>IF(AND(ISBLANK('2 Create form'!C187)=FALSE,(OR('2 Create form'!F190=TRUE,'2 Create form'!F191=TRUE))),'2 Create form'!B187,"")</f>
        <v>Question 20:</v>
      </c>
      <c r="B166" s="4"/>
    </row>
    <row r="167" spans="1:2" ht="13.5" customHeight="1">
      <c r="A167" s="90" t="str">
        <f>IF(AND(ISBLANK('2 Create form'!C187)=FALSE,(OR('2 Create form'!F190=TRUE,'2 Create form'!F191=TRUE))),'2 Create form'!C187,"")</f>
        <v>Replace this with your question or leave blank</v>
      </c>
      <c r="B167" s="4"/>
    </row>
    <row r="168" spans="1:2" ht="6.75" customHeight="1">
      <c r="A168" s="90"/>
      <c r="B168" s="4"/>
    </row>
    <row r="169" spans="1:2" ht="13.5" customHeight="1">
      <c r="A169" s="32" t="str">
        <f>IF(AND(NOT(ISBLANK('2 Create form'!C187)),'2 Create form'!F190=TRUE),(CONCATENATE("Before the course &gt; ",IF(ISBLANK('2 Create form'!C188)=TRUE,"",'2 Create form'!C188),IF(ISBLANK('2 Create form'!D188)=TRUE,""," - "),IF(ISBLANK('2 Create form'!D188)=TRUE,"",'2 Create form'!D188),IF(ISBLANK('2 Create form'!E188)=TRUE,""," - "),IF(ISBLANK('2 Create form'!E188)=TRUE,"",'2 Create form'!E188),IF(ISBLANK('2 Create form'!F188)=TRUE,""," - "),IF(ISBLANK('2 Create form'!F188)=TRUE,"",'2 Create form'!F188),IF(ISBLANK('2 Create form'!G188)=TRUE,""," - "),IF(ISBLANK('2 Create form'!G188)=TRUE,"",'2 Create form'!G188),IF(ISBLANK('2 Create form'!H188)=TRUE,""," - "),IF(ISBLANK('2 Create form'!H188)=TRUE,"",'2 Create form'!H188),IF(ISBLANK('2 Create form'!I188)=TRUE,""," - "),IF(ISBLANK('2 Create form'!I188)=TRUE,"",'2 Create form'!I188))),"")</f>
        <v xml:space="preserve">Before the course &gt; </v>
      </c>
      <c r="B169" s="4"/>
    </row>
    <row r="170" spans="1:2" ht="13.5" customHeight="1">
      <c r="A170" s="33" t="str">
        <f>IF(AND(NOT(ISBLANK('2 Create form'!C187)),'2 Create form'!F191=TRUE),CONCATENATE("After the course   &gt; ",IF(ISBLANK('2 Create form'!C188)=TRUE,"",'2 Create form'!C188),IF(ISBLANK('2 Create form'!D188)=TRUE,""," - "), IF(ISBLANK('2 Create form'!D188)=TRUE,"",'2 Create form'!D188),IF(ISBLANK('2 Create form'!E188)=TRUE,""," - "), IF(ISBLANK('2 Create form'!E188)=TRUE,"",'2 Create form'!E188), IF(ISBLANK('2 Create form'!F188)=TRUE,""," - "),IF(ISBLANK('2 Create form'!F188)=TRUE,"",'2 Create form'!F188), IF(ISBLANK('2 Create form'!G188)=TRUE,""," - "), IF(ISBLANK('2 Create form'!G188)=TRUE,"",'2 Create form'!G188), IF(ISBLANK('2 Create form'!H188)=TRUE,""," - "), IF(ISBLANK('2 Create form'!H188)=TRUE,"",'2 Create form'!H188),IF(ISBLANK('2 Create form'!I188)=TRUE,""," - "),  IF(ISBLANK('2 Create form'!I188)=TRUE,"",'2 Create form'!I188)),"")</f>
        <v xml:space="preserve">After the course   &gt; </v>
      </c>
      <c r="B170" s="4"/>
    </row>
    <row r="171" spans="1:2" ht="6" customHeight="1">
      <c r="A171" s="33"/>
      <c r="B171" s="4"/>
    </row>
    <row r="172" spans="1:2" ht="13.5" customHeight="1">
      <c r="A172" s="87" t="str">
        <f>IF(AND(ISBLANK('2 Create form'!C187)=FALSE,(OR('2 Create form'!F190=TRUE,'2 Create form'!F191=TRUE))),"Explain/Comment:","")</f>
        <v>Explain/Comment:</v>
      </c>
      <c r="B172" s="4"/>
    </row>
    <row r="173" spans="1:2" ht="39.950000000000003" customHeight="1">
      <c r="A173" s="98" t="s">
        <v>135</v>
      </c>
      <c r="B173" s="4"/>
    </row>
    <row r="174" spans="1:2" ht="13.5" customHeight="1">
      <c r="A174" s="82"/>
      <c r="B174" s="4"/>
    </row>
    <row r="175" spans="1:2" ht="18">
      <c r="A175" s="43" t="s">
        <v>92</v>
      </c>
    </row>
    <row r="176" spans="1:2">
      <c r="A176" s="12"/>
    </row>
    <row r="177" spans="1:1">
      <c r="A177" s="33" t="str">
        <f>IF(AND(ISBLANK('2 Create form'!C197)=FALSE,(OR('2 Create form'!F198=TRUE,'2 Create form'!F199=TRUE))),'2 Create form'!B197,"")</f>
        <v>Question A:</v>
      </c>
    </row>
    <row r="178" spans="1:1">
      <c r="A178" s="91" t="str">
        <f>IF(AND(ISBLANK('2 Create form'!C197)=FALSE,(OR('2 Create form'!F198=TRUE,'2 Create form'!F199=TRUE))),'2 Create form'!C197,"")</f>
        <v>How did the course change your professional life?</v>
      </c>
    </row>
    <row r="179" spans="1:1">
      <c r="A179" s="33" t="str">
        <f>IF(AND(ISBLANK('2 Create form'!C197)=FALSE,(OR('2 Create form'!F198=TRUE,'2 Create form'!F199=TRUE))),CONCATENATE((IF('2 Create form'!F198=TRUE,"Before the course", "")),(IF(AND('2 Create form'!F198=TRUE,'2 Create form'!F199=TRUE)," AND ", "")), (IF('2 Create form'!F199=TRUE,"Now, after the course", "")), ":"))</f>
        <v>Before the course AND Now, after the course:</v>
      </c>
    </row>
    <row r="180" spans="1:1" ht="60" customHeight="1">
      <c r="A180" s="98" t="s">
        <v>135</v>
      </c>
    </row>
    <row r="181" spans="1:1">
      <c r="A181" s="33" t="str">
        <f>IF(AND(ISBLANK('2 Create form'!C202)=FALSE,(OR('2 Create form'!F203=TRUE,'2 Create form'!F204=TRUE))),'2 Create form'!B202,"")</f>
        <v>Question B:</v>
      </c>
    </row>
    <row r="182" spans="1:1">
      <c r="A182" s="91" t="str">
        <f>IF(AND(ISBLANK('2 Create form'!C202)=FALSE,(OR('2 Create form'!F203=TRUE,'2 Create form'!F204=TRUE))),'2 Create form'!C202,"")</f>
        <v>What are the 3 most important things you learned at the course?</v>
      </c>
    </row>
    <row r="183" spans="1:1">
      <c r="A183" s="33" t="str">
        <f>IF(AND(ISBLANK('2 Create form'!C202)=FALSE,(OR('2 Create form'!F203=TRUE,'2 Create form'!F204=TRUE))),CONCATENATE((IF('2 Create form'!F203=TRUE,"Before the course", "")),(IF(AND('2 Create form'!F203=TRUE,'2 Create form'!F204=TRUE)," AND ", "")), (IF('2 Create form'!F204=TRUE,"Now, after the course", "")), ":"))</f>
        <v>Before the course AND Now, after the course:</v>
      </c>
    </row>
    <row r="184" spans="1:1" ht="60" customHeight="1">
      <c r="A184" s="98" t="s">
        <v>135</v>
      </c>
    </row>
    <row r="185" spans="1:1">
      <c r="A185" s="33" t="str">
        <f>IF(AND(ISBLANK('2 Create form'!C207)=FALSE,(OR('2 Create form'!F208=TRUE,'2 Create form'!F209=TRUE))),'2 Create form'!B207,"")</f>
        <v>Question C:</v>
      </c>
    </row>
    <row r="186" spans="1:1">
      <c r="A186" s="91" t="str">
        <f>IF(AND(ISBLANK('2 Create form'!C207)=FALSE,(OR('2 Create form'!F208=TRUE,'2 Create form'!F209=TRUE))),'2 Create form'!C207,"")</f>
        <v>Replace this with your question or leave blank</v>
      </c>
    </row>
    <row r="187" spans="1:1">
      <c r="A187" s="33" t="str">
        <f>IF(AND(ISBLANK('2 Create form'!C207)=FALSE,(OR('2 Create form'!F208=TRUE,'2 Create form'!F209=TRUE))),CONCATENATE((IF('2 Create form'!F208=TRUE,"Before the course", "")),(IF(AND('2 Create form'!F208=TRUE,'2 Create form'!F209=TRUE)," AND ", "")), (IF('2 Create form'!F209=TRUE,"Now, after the course", "")), ":"))</f>
        <v>Before the course AND Now, after the course:</v>
      </c>
    </row>
    <row r="188" spans="1:1" ht="60" customHeight="1">
      <c r="A188" s="98" t="s">
        <v>135</v>
      </c>
    </row>
    <row r="189" spans="1:1">
      <c r="A189" s="33" t="str">
        <f>IF(AND(ISBLANK('2 Create form'!C212)=FALSE,(OR('2 Create form'!F213=TRUE,'2 Create form'!F214=TRUE))),'2 Create form'!B212,"")</f>
        <v>Question D:</v>
      </c>
    </row>
    <row r="190" spans="1:1">
      <c r="A190" s="91" t="str">
        <f>IF(AND(ISBLANK('2 Create form'!C212)=FALSE,(OR('2 Create form'!F213=TRUE,'2 Create form'!F214=TRUE))),'2 Create form'!C212,"")</f>
        <v>Replace this with your question or leave blank</v>
      </c>
    </row>
    <row r="191" spans="1:1">
      <c r="A191" s="33" t="str">
        <f>IF(AND(ISBLANK('2 Create form'!C212)=FALSE,(OR('2 Create form'!F213=TRUE,'2 Create form'!F214=TRUE))),CONCATENATE((IF('2 Create form'!F213=TRUE,"Before the course", "")),(IF(AND('2 Create form'!F213=TRUE,'2 Create form'!F214=TRUE)," AND ", "")), (IF('2 Create form'!F214=TRUE,"Now, after the course", "")), ":"))</f>
        <v>Before the course AND Now, after the course:</v>
      </c>
    </row>
    <row r="192" spans="1:1" ht="60" customHeight="1">
      <c r="A192" s="98" t="s">
        <v>135</v>
      </c>
    </row>
    <row r="193" spans="1:1">
      <c r="A193" s="33" t="str">
        <f>IF(AND(ISBLANK('2 Create form'!C217)=FALSE,(OR('2 Create form'!F218=TRUE,'2 Create form'!F219=TRUE))),'2 Create form'!B217,"")</f>
        <v>Question E:</v>
      </c>
    </row>
    <row r="194" spans="1:1">
      <c r="A194" s="91" t="str">
        <f>IF(AND(ISBLANK('2 Create form'!C217)=FALSE,(OR('2 Create form'!F218=TRUE,'2 Create form'!F219=TRUE))),'2 Create form'!C217,"")</f>
        <v>Replace this with your question or leave blank</v>
      </c>
    </row>
    <row r="195" spans="1:1">
      <c r="A195" s="33" t="str">
        <f>IF(AND(ISBLANK('2 Create form'!C217)=FALSE,(OR('2 Create form'!F218=TRUE,'2 Create form'!F219=TRUE))),CONCATENATE((IF('2 Create form'!F218=TRUE,"Before the course", "")),(IF(AND('2 Create form'!F218=TRUE,'2 Create form'!F219=TRUE)," AND ", "")), (IF('2 Create form'!F219=TRUE,"Now, after the course", "")), ":"))</f>
        <v>Before the course AND Now, after the course:</v>
      </c>
    </row>
    <row r="196" spans="1:1" ht="60" customHeight="1">
      <c r="A196" s="98" t="s">
        <v>135</v>
      </c>
    </row>
    <row r="197" spans="1:1">
      <c r="A197" s="33" t="str">
        <f>IF(AND(ISBLANK('2 Create form'!C222)=FALSE,(OR('2 Create form'!F223=TRUE,'2 Create form'!F224=TRUE))),'2 Create form'!B222,"")</f>
        <v>Question F:</v>
      </c>
    </row>
    <row r="198" spans="1:1">
      <c r="A198" s="91" t="str">
        <f>IF(AND(ISBLANK('2 Create form'!C222)=FALSE,(OR('2 Create form'!F223=TRUE,'2 Create form'!F224=TRUE))),'2 Create form'!C222,"")</f>
        <v>Replace this with your question or leave blank</v>
      </c>
    </row>
    <row r="199" spans="1:1">
      <c r="A199" s="33" t="str">
        <f>IF(AND(ISBLANK('2 Create form'!C222)=FALSE,(OR('2 Create form'!F223=TRUE,'2 Create form'!F224=TRUE))),CONCATENATE((IF('2 Create form'!F223=TRUE,"Before the course", "")),(IF(AND('2 Create form'!F223=TRUE,'2 Create form'!F224=TRUE)," AND ", "")), (IF('2 Create form'!F224=TRUE,"Now, after the course", "")), ":"))</f>
        <v>Before the course AND Now, after the course:</v>
      </c>
    </row>
    <row r="200" spans="1:1" ht="60" customHeight="1">
      <c r="A200" s="98" t="s">
        <v>135</v>
      </c>
    </row>
    <row r="201" spans="1:1">
      <c r="A201" s="33" t="str">
        <f>IF(AND(ISBLANK('2 Create form'!C227)=FALSE,(OR('2 Create form'!F228=TRUE,'2 Create form'!F229=TRUE))),'2 Create form'!B227,"")</f>
        <v>Question G:</v>
      </c>
    </row>
    <row r="202" spans="1:1">
      <c r="A202" s="91" t="str">
        <f>IF(AND(ISBLANK('2 Create form'!C227)=FALSE,(OR('2 Create form'!F228=TRUE,'2 Create form'!F229=TRUE))),'2 Create form'!C227,"")</f>
        <v>Replace this with your question or leave blank</v>
      </c>
    </row>
    <row r="203" spans="1:1">
      <c r="A203" s="33" t="str">
        <f>IF(AND(ISBLANK('2 Create form'!C227)=FALSE,(OR('2 Create form'!F228=TRUE,'2 Create form'!F229=TRUE))),CONCATENATE((IF('2 Create form'!F228=TRUE,"Before the course", "")),(IF(AND('2 Create form'!F228=TRUE,'2 Create form'!F229=TRUE)," AND ", "")), (IF('2 Create form'!F229=TRUE,"Now, after the course", "")), ":"))</f>
        <v>Before the course AND Now, after the course:</v>
      </c>
    </row>
    <row r="204" spans="1:1" ht="60" customHeight="1">
      <c r="A204" s="98" t="s">
        <v>135</v>
      </c>
    </row>
    <row r="205" spans="1:1">
      <c r="A205" s="33" t="str">
        <f>IF(AND(ISBLANK('2 Create form'!C232)=FALSE,(OR('2 Create form'!F233=TRUE,'2 Create form'!F234=TRUE))),'2 Create form'!B232,"")</f>
        <v>Question H:</v>
      </c>
    </row>
    <row r="206" spans="1:1">
      <c r="A206" s="91" t="str">
        <f>IF(AND(ISBLANK('2 Create form'!C232)=FALSE,(OR('2 Create form'!F233=TRUE,'2 Create form'!F234=TRUE))),'2 Create form'!C232,"")</f>
        <v>Replace this with your question or leave blank</v>
      </c>
    </row>
    <row r="207" spans="1:1">
      <c r="A207" s="33" t="str">
        <f>IF(AND(ISBLANK('2 Create form'!C232)=FALSE,(OR('2 Create form'!F233=TRUE,'2 Create form'!F234=TRUE))),CONCATENATE((IF('2 Create form'!F233=TRUE,"Before the course", "")),(IF(AND('2 Create form'!F233=TRUE,'2 Create form'!F234=TRUE)," AND ", "")), (IF('2 Create form'!F234=TRUE,"Now, after the course", "")), ":"))</f>
        <v>Before the course AND Now, after the course:</v>
      </c>
    </row>
    <row r="208" spans="1:1" ht="60" customHeight="1">
      <c r="A208" s="98" t="s">
        <v>135</v>
      </c>
    </row>
    <row r="209" spans="1:1">
      <c r="A209" s="33" t="str">
        <f>IF(AND(ISBLANK('2 Create form'!C237)=FALSE,(OR('2 Create form'!F238=TRUE,'2 Create form'!F239=TRUE))),'2 Create form'!B237,"")</f>
        <v>Question I:</v>
      </c>
    </row>
    <row r="210" spans="1:1">
      <c r="A210" s="91" t="str">
        <f>IF(AND(ISBLANK('2 Create form'!C237)=FALSE,(OR('2 Create form'!F238=TRUE,'2 Create form'!F239=TRUE))),'2 Create form'!C237,"")</f>
        <v>Replace this with your question or leave blank</v>
      </c>
    </row>
    <row r="211" spans="1:1">
      <c r="A211" s="33" t="str">
        <f>IF(AND(ISBLANK('2 Create form'!C237)=FALSE,(OR('2 Create form'!F238=TRUE,'2 Create form'!F239=TRUE))),CONCATENATE((IF('2 Create form'!F238=TRUE,"Before the course", "")),(IF(AND('2 Create form'!F238=TRUE,'2 Create form'!F239=TRUE)," AND ", "")), (IF('2 Create form'!F239=TRUE,"Now, after the course", "")), ":"))</f>
        <v>Before the course AND Now, after the course:</v>
      </c>
    </row>
    <row r="212" spans="1:1" ht="60" customHeight="1">
      <c r="A212" s="98" t="s">
        <v>135</v>
      </c>
    </row>
    <row r="213" spans="1:1">
      <c r="A213" s="33" t="str">
        <f>IF(AND(ISBLANK('2 Create form'!C242)=FALSE,(OR('2 Create form'!F243=TRUE,'2 Create form'!F244=TRUE))),'2 Create form'!B242,"")</f>
        <v>Question J:</v>
      </c>
    </row>
    <row r="214" spans="1:1">
      <c r="A214" s="91" t="str">
        <f>IF(AND(ISBLANK('2 Create form'!C242)=FALSE,(OR('2 Create form'!F243=TRUE,'2 Create form'!F244=TRUE))),'2 Create form'!C242,"")</f>
        <v>Replace this with your question or leave blank</v>
      </c>
    </row>
    <row r="215" spans="1:1">
      <c r="A215" s="33" t="str">
        <f>IF(AND(ISBLANK('2 Create form'!C242)=FALSE,(OR('2 Create form'!F243=TRUE,'2 Create form'!F244=TRUE))),CONCATENATE((IF('2 Create form'!F243=TRUE,"Before the course", "")),(IF(AND('2 Create form'!F243=TRUE,'2 Create form'!F244=TRUE)," AND ", "")), (IF('2 Create form'!F244=TRUE,"Now, after the course", "")), ":"))</f>
        <v>Before the course AND Now, after the course:</v>
      </c>
    </row>
    <row r="216" spans="1:1" ht="60" customHeight="1">
      <c r="A216" s="98" t="s">
        <v>135</v>
      </c>
    </row>
    <row r="217" spans="1:1">
      <c r="A217" s="91" t="s">
        <v>90</v>
      </c>
    </row>
    <row r="218" spans="1:1" ht="60" customHeight="1">
      <c r="A218" s="98" t="s">
        <v>135</v>
      </c>
    </row>
    <row r="219" spans="1:1">
      <c r="A219" s="16"/>
    </row>
    <row r="220" spans="1:1">
      <c r="A220" s="92" t="s">
        <v>93</v>
      </c>
    </row>
    <row r="221" spans="1:1" s="83" customFormat="1" ht="13.5" thickBot="1">
      <c r="A221" s="93"/>
    </row>
    <row r="222" spans="1:1" s="83" customFormat="1" ht="13.5" thickTop="1">
      <c r="A222" s="94"/>
    </row>
    <row r="223" spans="1:1" s="83" customFormat="1">
      <c r="A223" s="95" t="s">
        <v>130</v>
      </c>
    </row>
    <row r="224" spans="1:1" s="83" customFormat="1">
      <c r="A224" s="96" t="s">
        <v>131</v>
      </c>
    </row>
    <row r="225" spans="1:1" s="83" customFormat="1">
      <c r="A225" s="96" t="s">
        <v>132</v>
      </c>
    </row>
    <row r="226" spans="1:1" s="83" customFormat="1" ht="13.5" thickBot="1">
      <c r="A226" s="97"/>
    </row>
    <row r="227" spans="1:1">
      <c r="A227" s="12"/>
    </row>
    <row r="228" spans="1:1">
      <c r="A228" s="39" t="s">
        <v>91</v>
      </c>
    </row>
    <row r="229" spans="1:1" ht="15">
      <c r="A229" s="40" t="str">
        <f>'2 Create form'!C23</f>
        <v>Replace this with the name of your activity</v>
      </c>
    </row>
    <row r="230" spans="1:1" ht="14.25">
      <c r="A230" s="41" t="str">
        <f>'2 Create form'!C24</f>
        <v>Where and when took your activity place?</v>
      </c>
    </row>
    <row r="232" spans="1:1">
      <c r="A232" s="13" t="s">
        <v>74</v>
      </c>
    </row>
    <row r="233" spans="1:1">
      <c r="A233" s="13" t="s">
        <v>137</v>
      </c>
    </row>
    <row r="234" spans="1:1">
      <c r="A234" s="16"/>
    </row>
    <row r="235" spans="1:1">
      <c r="A235" s="33" t="str">
        <f>IF(AND(ISBLANK('2 Create form'!C35)=FALSE,'2 Create form'!F40=TRUE),'2 Create form'!B35,"")</f>
        <v>Question 1:</v>
      </c>
    </row>
    <row r="236" spans="1:1">
      <c r="A236" s="91" t="str">
        <f>IF(AND(ISBLANK('2 Create form'!C35)=FALSE,'2 Create form'!F40=TRUE),'2 Create form'!C35,"")</f>
        <v>How much do you know about the course topic?</v>
      </c>
    </row>
    <row r="237" spans="1:1" ht="6" customHeight="1">
      <c r="A237" s="16"/>
    </row>
    <row r="238" spans="1:1">
      <c r="A238" s="33" t="str">
        <f>IF(AND(NOT(ISBLANK('2 Create form'!C35)),'2 Create form'!F40=TRUE),(CONCATENATE("After the course &gt; ",IF(ISBLANK('2 Create form'!C36)=TRUE,"",'2 Create form'!C36),IF(ISBLANK('2 Create form'!D36)=TRUE,""," - "),IF(ISBLANK('2 Create form'!D36)=TRUE,"",'2 Create form'!D36),IF(ISBLANK('2 Create form'!E36)=TRUE,""," - "),IF(ISBLANK('2 Create form'!E36)=TRUE,"",'2 Create form'!E36),IF(ISBLANK('2 Create form'!F36)=TRUE,""," - "),IF(ISBLANK('2 Create form'!F36)=TRUE,"",'2 Create form'!F36),IF(ISBLANK('2 Create form'!G36)=TRUE,""," - "),IF(ISBLANK('2 Create form'!G36)=TRUE,"",'2 Create form'!G36),IF(ISBLANK('2 Create form'!H36)=TRUE,""," - "),IF(ISBLANK('2 Create form'!H36)=TRUE,"",'2 Create form'!H36),IF(ISBLANK('2 Create form'!I36)=TRUE,""," - "),IF(ISBLANK('2 Create form'!I36)=TRUE,"",'2 Create form'!I36))),"")</f>
        <v>After the course &gt; Nothing - A little - So so - A lot - Everything</v>
      </c>
    </row>
    <row r="239" spans="1:1" ht="6" customHeight="1">
      <c r="A239" s="16"/>
    </row>
    <row r="240" spans="1:1">
      <c r="A240" s="87" t="str">
        <f>IF(AND(ISBLANK('2 Create form'!C35)=FALSE,'2 Create form'!F40=TRUE),"Explain/Comment:","")</f>
        <v>Explain/Comment:</v>
      </c>
    </row>
    <row r="241" spans="1:1" ht="39.950000000000003" customHeight="1">
      <c r="A241" s="98" t="s">
        <v>135</v>
      </c>
    </row>
    <row r="242" spans="1:1" ht="6" customHeight="1">
      <c r="A242" s="16"/>
    </row>
    <row r="243" spans="1:1">
      <c r="A243" s="33" t="str">
        <f>IF(AND(ISBLANK('2 Create form'!C43)=FALSE,'2 Create form'!F48=TRUE),'2 Create form'!B43,"")</f>
        <v>Question 2:</v>
      </c>
    </row>
    <row r="244" spans="1:1">
      <c r="A244" s="91" t="str">
        <f>IF(AND(ISBLANK('2 Create form'!C43)=FALSE,'2 Create form'!F48=TRUE),'2 Create form'!C43,"")</f>
        <v>How do you rate your intercultural communication skills (0=none, 6=perfect)</v>
      </c>
    </row>
    <row r="245" spans="1:1" ht="6" customHeight="1">
      <c r="A245" s="16"/>
    </row>
    <row r="246" spans="1:1">
      <c r="A246" s="33" t="str">
        <f>IF(AND(NOT(ISBLANK('2 Create form'!C43)),'2 Create form'!F48=TRUE),(CONCATENATE("After the course &gt; ",IF(ISBLANK('2 Create form'!C44)=TRUE,"",'2 Create form'!C44),IF(ISBLANK('2 Create form'!D44)=TRUE,""," - "),IF(ISBLANK('2 Create form'!D44)=TRUE,"",'2 Create form'!D44),IF(ISBLANK('2 Create form'!E44)=TRUE,""," - "),IF(ISBLANK('2 Create form'!E44)=TRUE,"",'2 Create form'!E44),IF(ISBLANK('2 Create form'!F44)=TRUE,""," - "),IF(ISBLANK('2 Create form'!F44)=TRUE,"",'2 Create form'!F44),IF(ISBLANK('2 Create form'!G44)=TRUE,""," - "),IF(ISBLANK('2 Create form'!G44)=TRUE,"",'2 Create form'!G44),IF(ISBLANK('2 Create form'!H44)=TRUE,""," - "),IF(ISBLANK('2 Create form'!H44)=TRUE,"",'2 Create form'!H44),IF(ISBLANK('2 Create form'!I44)=TRUE,""," - "),IF(ISBLANK('2 Create form'!I44)=TRUE,"",'2 Create form'!I44))),"")</f>
        <v>After the course &gt; 0 - 1 - 2 - 3 - 4 - 5 - 6</v>
      </c>
    </row>
    <row r="247" spans="1:1" ht="6" customHeight="1">
      <c r="A247" s="16"/>
    </row>
    <row r="248" spans="1:1">
      <c r="A248" s="87" t="str">
        <f>IF(AND(ISBLANK('2 Create form'!C43)=FALSE,'2 Create form'!F48=TRUE),"Explain/Comment:","")</f>
        <v>Explain/Comment:</v>
      </c>
    </row>
    <row r="249" spans="1:1" ht="39.950000000000003" customHeight="1">
      <c r="A249" s="98" t="s">
        <v>135</v>
      </c>
    </row>
    <row r="250" spans="1:1" ht="6" customHeight="1">
      <c r="A250" s="16"/>
    </row>
    <row r="251" spans="1:1">
      <c r="A251" s="33" t="str">
        <f>IF(AND(ISBLANK('2 Create form'!C51)=FALSE,'2 Create form'!F56=TRUE),'2 Create form'!B51,"")</f>
        <v>Question 3:</v>
      </c>
    </row>
    <row r="252" spans="1:1" ht="25.5">
      <c r="A252" s="91" t="str">
        <f>IF(AND(ISBLANK('2 Create form'!C51)=FALSE,'2 Create form'!F56=TRUE),'2 Create form'!C51,"")</f>
        <v>Have you used resources from the course (methods, handouts, publications) in your youth work?</v>
      </c>
    </row>
    <row r="253" spans="1:1" ht="6" customHeight="1">
      <c r="A253" s="16"/>
    </row>
    <row r="254" spans="1:1">
      <c r="A254" s="33" t="str">
        <f>IF(AND(NOT(ISBLANK('2 Create form'!C51)),'2 Create form'!F56=TRUE),(CONCATENATE("After the course &gt; ",IF(ISBLANK('2 Create form'!C52)=TRUE,"",'2 Create form'!C52),IF(ISBLANK('2 Create form'!D52)=TRUE,""," - "),IF(ISBLANK('2 Create form'!D52)=TRUE,"",'2 Create form'!D52),IF(ISBLANK('2 Create form'!E52)=TRUE,""," - "),IF(ISBLANK('2 Create form'!E52)=TRUE,"",'2 Create form'!E52),IF(ISBLANK('2 Create form'!F52)=TRUE,""," - "),IF(ISBLANK('2 Create form'!F52)=TRUE,"",'2 Create form'!F52),IF(ISBLANK('2 Create form'!G52)=TRUE,""," - "),IF(ISBLANK('2 Create form'!G52)=TRUE,"",'2 Create form'!G52),IF(ISBLANK('2 Create form'!H52)=TRUE,""," - "),IF(ISBLANK('2 Create form'!H52)=TRUE,"",'2 Create form'!H52),IF(ISBLANK('2 Create form'!I52)=TRUE,""," - "),IF(ISBLANK('2 Create form'!I52)=TRUE,"",'2 Create form'!I52))),"")</f>
        <v>After the course &gt; Yes - No</v>
      </c>
    </row>
    <row r="255" spans="1:1" ht="6" customHeight="1">
      <c r="A255" s="16"/>
    </row>
    <row r="256" spans="1:1">
      <c r="A256" s="87" t="str">
        <f>IF(AND(ISBLANK('2 Create form'!C51)=FALSE,'2 Create form'!F56=TRUE),"Explain/Comment:","")</f>
        <v>Explain/Comment:</v>
      </c>
    </row>
    <row r="257" spans="1:1" ht="39.950000000000003" customHeight="1">
      <c r="A257" s="98" t="s">
        <v>135</v>
      </c>
    </row>
    <row r="258" spans="1:1" ht="6" customHeight="1">
      <c r="A258" s="16"/>
    </row>
    <row r="259" spans="1:1">
      <c r="A259" s="33" t="str">
        <f>IF(AND(ISBLANK('2 Create form'!C59)=FALSE,'2 Create form'!F64=TRUE),'2 Create form'!B59,"")</f>
        <v>Question 4:</v>
      </c>
    </row>
    <row r="260" spans="1:1">
      <c r="A260" s="91" t="str">
        <f>IF(AND(ISBLANK('2 Create form'!C59)=FALSE,'2 Create form'!F64=TRUE),'2 Create form'!C59,"")</f>
        <v>Replace this with your question or leave blank</v>
      </c>
    </row>
    <row r="261" spans="1:1" ht="6" customHeight="1">
      <c r="A261" s="16"/>
    </row>
    <row r="262" spans="1:1">
      <c r="A262" s="33" t="str">
        <f>IF(AND(NOT(ISBLANK('2 Create form'!C59)),'2 Create form'!F64=TRUE),(CONCATENATE("After the course &gt; ",IF(ISBLANK('2 Create form'!C60)=TRUE,"",'2 Create form'!C60),IF(ISBLANK('2 Create form'!D60)=TRUE,""," - "),IF(ISBLANK('2 Create form'!D60)=TRUE,"",'2 Create form'!D60),IF(ISBLANK('2 Create form'!E60)=TRUE,""," - "),IF(ISBLANK('2 Create form'!E60)=TRUE,"",'2 Create form'!E60),IF(ISBLANK('2 Create form'!F60)=TRUE,""," - "),IF(ISBLANK('2 Create form'!F60)=TRUE,"",'2 Create form'!F60),IF(ISBLANK('2 Create form'!G60)=TRUE,""," - "),IF(ISBLANK('2 Create form'!G60)=TRUE,"",'2 Create form'!G60),IF(ISBLANK('2 Create form'!H60)=TRUE,""," - "),IF(ISBLANK('2 Create form'!H60)=TRUE,"",'2 Create form'!H60),IF(ISBLANK('2 Create form'!I60)=TRUE,""," - "),IF(ISBLANK('2 Create form'!I60)=TRUE,"",'2 Create form'!I60))),"")</f>
        <v>After the course &gt; option 1 - option 2 - option 3 - option 4 - option 5 - option 6 - option 7</v>
      </c>
    </row>
    <row r="263" spans="1:1" ht="6" customHeight="1">
      <c r="A263" s="16"/>
    </row>
    <row r="264" spans="1:1">
      <c r="A264" s="87" t="str">
        <f>IF(AND(ISBLANK('2 Create form'!C59)=FALSE,'2 Create form'!F64=TRUE),"Explain/Comment:","")</f>
        <v>Explain/Comment:</v>
      </c>
    </row>
    <row r="265" spans="1:1" ht="39.950000000000003" customHeight="1">
      <c r="A265" s="98" t="s">
        <v>135</v>
      </c>
    </row>
    <row r="266" spans="1:1" ht="6" customHeight="1">
      <c r="A266" s="16"/>
    </row>
    <row r="267" spans="1:1">
      <c r="A267" s="33" t="str">
        <f>IF(AND(ISBLANK('2 Create form'!C67)=FALSE,'2 Create form'!F72=TRUE),'2 Create form'!B67,"")</f>
        <v>Question 5:</v>
      </c>
    </row>
    <row r="268" spans="1:1">
      <c r="A268" s="91" t="str">
        <f>IF(AND(ISBLANK('2 Create form'!C67)=FALSE,'2 Create form'!F72=TRUE),'2 Create form'!C67,"")</f>
        <v>Replace this with your question or leave blank</v>
      </c>
    </row>
    <row r="269" spans="1:1" ht="6" customHeight="1">
      <c r="A269" s="16"/>
    </row>
    <row r="270" spans="1:1">
      <c r="A270" s="33" t="str">
        <f>IF(AND(NOT(ISBLANK('2 Create form'!C67)),'2 Create form'!F72=TRUE),(CONCATENATE("After the course &gt; ",IF(ISBLANK('2 Create form'!C68)=TRUE,"",'2 Create form'!C68),IF(ISBLANK('2 Create form'!D68)=TRUE,""," - "),IF(ISBLANK('2 Create form'!D68)=TRUE,"",'2 Create form'!D68),IF(ISBLANK('2 Create form'!E68)=TRUE,""," - "),IF(ISBLANK('2 Create form'!E68)=TRUE,"",'2 Create form'!E68),IF(ISBLANK('2 Create form'!F68)=TRUE,""," - "),IF(ISBLANK('2 Create form'!F68)=TRUE,"",'2 Create form'!F68),IF(ISBLANK('2 Create form'!G68)=TRUE,""," - "),IF(ISBLANK('2 Create form'!G68)=TRUE,"",'2 Create form'!G68),IF(ISBLANK('2 Create form'!H68)=TRUE,""," - "),IF(ISBLANK('2 Create form'!H68)=TRUE,"",'2 Create form'!H68),IF(ISBLANK('2 Create form'!I68)=TRUE,""," - "),IF(ISBLANK('2 Create form'!I68)=TRUE,"",'2 Create form'!I68))),"")</f>
        <v xml:space="preserve">After the course &gt; </v>
      </c>
    </row>
    <row r="271" spans="1:1" ht="6" customHeight="1">
      <c r="A271" s="16"/>
    </row>
    <row r="272" spans="1:1">
      <c r="A272" s="87" t="str">
        <f>IF(AND(ISBLANK('2 Create form'!C67)=FALSE,'2 Create form'!F72=TRUE),"Explain/Comment:","")</f>
        <v>Explain/Comment:</v>
      </c>
    </row>
    <row r="273" spans="1:1" ht="39.950000000000003" customHeight="1">
      <c r="A273" s="98" t="s">
        <v>135</v>
      </c>
    </row>
    <row r="274" spans="1:1" ht="6" customHeight="1">
      <c r="A274" s="16"/>
    </row>
    <row r="275" spans="1:1">
      <c r="A275" s="33" t="str">
        <f>IF(AND(ISBLANK('2 Create form'!C75)=FALSE,'2 Create form'!F80=TRUE),'2 Create form'!B75,"")</f>
        <v>Question 6:</v>
      </c>
    </row>
    <row r="276" spans="1:1">
      <c r="A276" s="91" t="str">
        <f>IF(AND(ISBLANK('2 Create form'!C75)=FALSE,'2 Create form'!F80=TRUE),'2 Create form'!C75,"")</f>
        <v>Replace this with your question or leave blank</v>
      </c>
    </row>
    <row r="277" spans="1:1" ht="6" customHeight="1">
      <c r="A277" s="16"/>
    </row>
    <row r="278" spans="1:1">
      <c r="A278" s="33" t="str">
        <f>IF(AND(NOT(ISBLANK('2 Create form'!C75)),'2 Create form'!F80=TRUE),(CONCATENATE("After the course &gt; ",IF(ISBLANK('2 Create form'!C76)=TRUE,"",'2 Create form'!C76),IF(ISBLANK('2 Create form'!D76)=TRUE,""," - "),IF(ISBLANK('2 Create form'!D76)=TRUE,"",'2 Create form'!D76),IF(ISBLANK('2 Create form'!E76)=TRUE,""," - "),IF(ISBLANK('2 Create form'!E76)=TRUE,"",'2 Create form'!E76),IF(ISBLANK('2 Create form'!F76)=TRUE,""," - "),IF(ISBLANK('2 Create form'!F76)=TRUE,"",'2 Create form'!F76),IF(ISBLANK('2 Create form'!G76)=TRUE,""," - "),IF(ISBLANK('2 Create form'!G76)=TRUE,"",'2 Create form'!G76),IF(ISBLANK('2 Create form'!H76)=TRUE,""," - "),IF(ISBLANK('2 Create form'!H76)=TRUE,"",'2 Create form'!H76),IF(ISBLANK('2 Create form'!I76)=TRUE,""," - "),IF(ISBLANK('2 Create form'!I76)=TRUE,"",'2 Create form'!I76))),"")</f>
        <v xml:space="preserve">After the course &gt; </v>
      </c>
    </row>
    <row r="279" spans="1:1" ht="6" customHeight="1">
      <c r="A279" s="16"/>
    </row>
    <row r="280" spans="1:1">
      <c r="A280" s="87" t="str">
        <f>IF(AND(ISBLANK('2 Create form'!C75)=FALSE,'2 Create form'!F80=TRUE),"Explain/Comment:","")</f>
        <v>Explain/Comment:</v>
      </c>
    </row>
    <row r="281" spans="1:1" ht="39.950000000000003" customHeight="1">
      <c r="A281" s="98" t="s">
        <v>135</v>
      </c>
    </row>
    <row r="282" spans="1:1" ht="6" customHeight="1">
      <c r="A282" s="16"/>
    </row>
    <row r="283" spans="1:1">
      <c r="A283" s="33" t="str">
        <f>IF(AND(ISBLANK('2 Create form'!C83)=FALSE,'2 Create form'!F88=TRUE),'2 Create form'!B83,"")</f>
        <v>Question 7:</v>
      </c>
    </row>
    <row r="284" spans="1:1">
      <c r="A284" s="91" t="str">
        <f>IF(AND(ISBLANK('2 Create form'!C83)=FALSE,'2 Create form'!F88=TRUE),'2 Create form'!C83,"")</f>
        <v>Replace this with your question or leave blank</v>
      </c>
    </row>
    <row r="285" spans="1:1" ht="6" customHeight="1">
      <c r="A285" s="16"/>
    </row>
    <row r="286" spans="1:1">
      <c r="A286" s="33" t="str">
        <f>IF(AND(NOT(ISBLANK('2 Create form'!C83)),'2 Create form'!F88=TRUE),(CONCATENATE("After the course &gt; ",IF(ISBLANK('2 Create form'!C84)=TRUE,"",'2 Create form'!C84),IF(ISBLANK('2 Create form'!D84)=TRUE,""," - "),IF(ISBLANK('2 Create form'!D84)=TRUE,"",'2 Create form'!D84),IF(ISBLANK('2 Create form'!E84)=TRUE,""," - "),IF(ISBLANK('2 Create form'!E84)=TRUE,"",'2 Create form'!E84),IF(ISBLANK('2 Create form'!F84)=TRUE,""," - "),IF(ISBLANK('2 Create form'!F84)=TRUE,"",'2 Create form'!F84),IF(ISBLANK('2 Create form'!G84)=TRUE,""," - "),IF(ISBLANK('2 Create form'!G84)=TRUE,"",'2 Create form'!G84),IF(ISBLANK('2 Create form'!H84)=TRUE,""," - "),IF(ISBLANK('2 Create form'!H84)=TRUE,"",'2 Create form'!H84),IF(ISBLANK('2 Create form'!I84)=TRUE,""," - "),IF(ISBLANK('2 Create form'!I84)=TRUE,"",'2 Create form'!I84))),"")</f>
        <v xml:space="preserve">After the course &gt; </v>
      </c>
    </row>
    <row r="287" spans="1:1" ht="6" customHeight="1">
      <c r="A287" s="16"/>
    </row>
    <row r="288" spans="1:1">
      <c r="A288" s="87" t="str">
        <f>IF(AND(ISBLANK('2 Create form'!C83)=FALSE,'2 Create form'!F88=TRUE),"Explain/Comment:","")</f>
        <v>Explain/Comment:</v>
      </c>
    </row>
    <row r="289" spans="1:1" ht="39.950000000000003" customHeight="1">
      <c r="A289" s="98" t="s">
        <v>135</v>
      </c>
    </row>
    <row r="290" spans="1:1" ht="6" customHeight="1">
      <c r="A290" s="16"/>
    </row>
    <row r="291" spans="1:1">
      <c r="A291" s="33" t="str">
        <f>IF(AND(ISBLANK('2 Create form'!C91)=FALSE,'2 Create form'!F96=TRUE),'2 Create form'!B91,"")</f>
        <v>Question 8:</v>
      </c>
    </row>
    <row r="292" spans="1:1">
      <c r="A292" s="91" t="str">
        <f>IF(AND(ISBLANK('2 Create form'!C91)=FALSE,'2 Create form'!F96=TRUE),'2 Create form'!C91,"")</f>
        <v>Replace this with your question or leave blank</v>
      </c>
    </row>
    <row r="293" spans="1:1" ht="6" customHeight="1">
      <c r="A293" s="16"/>
    </row>
    <row r="294" spans="1:1">
      <c r="A294" s="33" t="str">
        <f>IF(AND(NOT(ISBLANK('2 Create form'!C91)),'2 Create form'!F96=TRUE),(CONCATENATE("After the course &gt; ",IF(ISBLANK('2 Create form'!C92)=TRUE,"",'2 Create form'!C92),IF(ISBLANK('2 Create form'!D92)=TRUE,""," - "),IF(ISBLANK('2 Create form'!D92)=TRUE,"",'2 Create form'!D92),IF(ISBLANK('2 Create form'!E92)=TRUE,""," - "),IF(ISBLANK('2 Create form'!E92)=TRUE,"",'2 Create form'!E92),IF(ISBLANK('2 Create form'!F92)=TRUE,""," - "),IF(ISBLANK('2 Create form'!F92)=TRUE,"",'2 Create form'!F92),IF(ISBLANK('2 Create form'!G92)=TRUE,""," - "),IF(ISBLANK('2 Create form'!G92)=TRUE,"",'2 Create form'!G92),IF(ISBLANK('2 Create form'!H92)=TRUE,""," - "),IF(ISBLANK('2 Create form'!H92)=TRUE,"",'2 Create form'!H92),IF(ISBLANK('2 Create form'!I92)=TRUE,""," - "),IF(ISBLANK('2 Create form'!I92)=TRUE,"",'2 Create form'!I92))),"")</f>
        <v xml:space="preserve">After the course &gt; </v>
      </c>
    </row>
    <row r="295" spans="1:1" ht="6" customHeight="1">
      <c r="A295" s="16"/>
    </row>
    <row r="296" spans="1:1">
      <c r="A296" s="87" t="str">
        <f>IF(AND(ISBLANK('2 Create form'!C91)=FALSE,'2 Create form'!F96=TRUE),"Explain/Comment:","")</f>
        <v>Explain/Comment:</v>
      </c>
    </row>
    <row r="297" spans="1:1" ht="39.950000000000003" customHeight="1">
      <c r="A297" s="98" t="s">
        <v>135</v>
      </c>
    </row>
    <row r="298" spans="1:1" ht="6" customHeight="1">
      <c r="A298" s="16"/>
    </row>
    <row r="299" spans="1:1">
      <c r="A299" s="33" t="str">
        <f>IF(AND(ISBLANK('2 Create form'!C99)=FALSE,'2 Create form'!F104=TRUE),'2 Create form'!B99,"")</f>
        <v>Question 9:</v>
      </c>
    </row>
    <row r="300" spans="1:1">
      <c r="A300" s="91" t="str">
        <f>IF(AND(ISBLANK('2 Create form'!C99)=FALSE,'2 Create form'!F104=TRUE),'2 Create form'!C99,"")</f>
        <v>Replace this with your question or leave blank</v>
      </c>
    </row>
    <row r="301" spans="1:1" ht="6" customHeight="1">
      <c r="A301" s="16"/>
    </row>
    <row r="302" spans="1:1">
      <c r="A302" s="33" t="str">
        <f>IF(AND(NOT(ISBLANK('2 Create form'!C99)),'2 Create form'!F104=TRUE),(CONCATENATE("After the course &gt; ",IF(ISBLANK('2 Create form'!C100)=TRUE,"",'2 Create form'!C100),IF(ISBLANK('2 Create form'!D100)=TRUE,""," - "),IF(ISBLANK('2 Create form'!D100)=TRUE,"",'2 Create form'!D100),IF(ISBLANK('2 Create form'!E100)=TRUE,""," - "),IF(ISBLANK('2 Create form'!E100)=TRUE,"",'2 Create form'!E100),IF(ISBLANK('2 Create form'!F100)=TRUE,""," - "),IF(ISBLANK('2 Create form'!F100)=TRUE,"",'2 Create form'!F100),IF(ISBLANK('2 Create form'!G100)=TRUE,""," - "),IF(ISBLANK('2 Create form'!G100)=TRUE,"",'2 Create form'!G100),IF(ISBLANK('2 Create form'!H100)=TRUE,""," - "),IF(ISBLANK('2 Create form'!H100)=TRUE,"",'2 Create form'!H100),IF(ISBLANK('2 Create form'!I100)=TRUE,""," - "),IF(ISBLANK('2 Create form'!I100)=TRUE,"",'2 Create form'!I100))),"")</f>
        <v xml:space="preserve">After the course &gt; </v>
      </c>
    </row>
    <row r="303" spans="1:1" ht="6" customHeight="1">
      <c r="A303" s="16"/>
    </row>
    <row r="304" spans="1:1">
      <c r="A304" s="87" t="str">
        <f>IF(AND(ISBLANK('2 Create form'!C99)=FALSE,'2 Create form'!F104=TRUE),"Explain/Comment:","")</f>
        <v>Explain/Comment:</v>
      </c>
    </row>
    <row r="305" spans="1:1" ht="39.950000000000003" customHeight="1">
      <c r="A305" s="98" t="s">
        <v>135</v>
      </c>
    </row>
    <row r="306" spans="1:1" ht="6" customHeight="1">
      <c r="A306" s="16"/>
    </row>
    <row r="307" spans="1:1">
      <c r="A307" s="33" t="str">
        <f>IF(AND(ISBLANK('2 Create form'!C107)=FALSE,'2 Create form'!F112=TRUE),'2 Create form'!B107,"")</f>
        <v>Question 10:</v>
      </c>
    </row>
    <row r="308" spans="1:1">
      <c r="A308" s="91" t="str">
        <f>IF(AND(ISBLANK('2 Create form'!C107)=FALSE,'2 Create form'!F112=TRUE),'2 Create form'!C107,"")</f>
        <v>Replace this with your question or leave blank</v>
      </c>
    </row>
    <row r="309" spans="1:1" ht="6" customHeight="1">
      <c r="A309" s="16"/>
    </row>
    <row r="310" spans="1:1">
      <c r="A310" s="33" t="str">
        <f>IF(AND(NOT(ISBLANK('2 Create form'!C107)),'2 Create form'!F112=TRUE),(CONCATENATE("After the course &gt; ",IF(ISBLANK('2 Create form'!C108)=TRUE,"",'2 Create form'!C108),IF(ISBLANK('2 Create form'!D108)=TRUE,""," - "),IF(ISBLANK('2 Create form'!D108)=TRUE,"",'2 Create form'!D108),IF(ISBLANK('2 Create form'!E108)=TRUE,""," - "),IF(ISBLANK('2 Create form'!E108)=TRUE,"",'2 Create form'!E108),IF(ISBLANK('2 Create form'!F108)=TRUE,""," - "),IF(ISBLANK('2 Create form'!F108)=TRUE,"",'2 Create form'!F108),IF(ISBLANK('2 Create form'!G108)=TRUE,""," - "),IF(ISBLANK('2 Create form'!G108)=TRUE,"",'2 Create form'!G108),IF(ISBLANK('2 Create form'!H108)=TRUE,""," - "),IF(ISBLANK('2 Create form'!H108)=TRUE,"",'2 Create form'!H108),IF(ISBLANK('2 Create form'!I108)=TRUE,""," - "),IF(ISBLANK('2 Create form'!I108)=TRUE,"",'2 Create form'!I108))),"")</f>
        <v xml:space="preserve">After the course &gt; </v>
      </c>
    </row>
    <row r="311" spans="1:1" ht="6" customHeight="1">
      <c r="A311" s="16"/>
    </row>
    <row r="312" spans="1:1">
      <c r="A312" s="87" t="str">
        <f>IF(AND(ISBLANK('2 Create form'!C107)=FALSE,'2 Create form'!F112=TRUE),"Explain/Comment:","")</f>
        <v>Explain/Comment:</v>
      </c>
    </row>
    <row r="313" spans="1:1" ht="39.950000000000003" customHeight="1">
      <c r="A313" s="98" t="s">
        <v>135</v>
      </c>
    </row>
    <row r="314" spans="1:1" ht="6" customHeight="1">
      <c r="A314" s="16"/>
    </row>
    <row r="315" spans="1:1" ht="20.100000000000001" customHeight="1">
      <c r="A315" s="33" t="str">
        <f>IF(AND(ISBLANK('2 Create form'!C115)=FALSE,'2 Create form'!F120=TRUE),'2 Create form'!B115,"")</f>
        <v>Question 11:</v>
      </c>
    </row>
    <row r="316" spans="1:1">
      <c r="A316" s="91" t="str">
        <f>IF(AND(ISBLANK('2 Create form'!C115)=FALSE,'2 Create form'!F120=TRUE),'2 Create form'!C115,"")</f>
        <v>Replace this with your question or leave blank</v>
      </c>
    </row>
    <row r="317" spans="1:1" ht="6" customHeight="1">
      <c r="A317" s="16"/>
    </row>
    <row r="318" spans="1:1">
      <c r="A318" s="33" t="str">
        <f>IF(AND(NOT(ISBLANK('2 Create form'!C115)),'2 Create form'!F120=TRUE),(CONCATENATE("After the course &gt; ",IF(ISBLANK('2 Create form'!C116)=TRUE,"",'2 Create form'!C116),IF(ISBLANK('2 Create form'!D116)=TRUE,""," - "),IF(ISBLANK('2 Create form'!D116)=TRUE,"",'2 Create form'!D116),IF(ISBLANK('2 Create form'!E116)=TRUE,""," - "),IF(ISBLANK('2 Create form'!E116)=TRUE,"",'2 Create form'!E116),IF(ISBLANK('2 Create form'!F116)=TRUE,""," - "),IF(ISBLANK('2 Create form'!F116)=TRUE,"",'2 Create form'!F116),IF(ISBLANK('2 Create form'!G116)=TRUE,""," - "),IF(ISBLANK('2 Create form'!G116)=TRUE,"",'2 Create form'!G116),IF(ISBLANK('2 Create form'!H116)=TRUE,""," - "),IF(ISBLANK('2 Create form'!H116)=TRUE,"",'2 Create form'!H116),IF(ISBLANK('2 Create form'!I116)=TRUE,""," - "),IF(ISBLANK('2 Create form'!I116)=TRUE,"",'2 Create form'!I116))),"")</f>
        <v xml:space="preserve">After the course &gt; </v>
      </c>
    </row>
    <row r="319" spans="1:1" ht="6" customHeight="1">
      <c r="A319" s="16"/>
    </row>
    <row r="320" spans="1:1">
      <c r="A320" s="87" t="str">
        <f>IF(AND(ISBLANK('2 Create form'!C115)=FALSE,'2 Create form'!F120=TRUE),"Explain/Comment:","")</f>
        <v>Explain/Comment:</v>
      </c>
    </row>
    <row r="321" spans="1:1" ht="39.950000000000003" customHeight="1">
      <c r="A321" s="98" t="s">
        <v>135</v>
      </c>
    </row>
    <row r="322" spans="1:1" ht="6" customHeight="1">
      <c r="A322" s="16"/>
    </row>
    <row r="323" spans="1:1">
      <c r="A323" s="33" t="str">
        <f>IF(AND(ISBLANK('2 Create form'!C123)=FALSE,'2 Create form'!F128=TRUE),'2 Create form'!B123,"")</f>
        <v>Question 12:</v>
      </c>
    </row>
    <row r="324" spans="1:1">
      <c r="A324" s="91" t="str">
        <f>IF(AND(ISBLANK('2 Create form'!C123)=FALSE,'2 Create form'!F128=TRUE),'2 Create form'!C123,"")</f>
        <v>Replace this with your question or leave blank</v>
      </c>
    </row>
    <row r="325" spans="1:1" ht="6" customHeight="1">
      <c r="A325" s="16"/>
    </row>
    <row r="326" spans="1:1">
      <c r="A326" s="33" t="str">
        <f>IF(AND(NOT(ISBLANK('2 Create form'!C123)),'2 Create form'!F128=TRUE),(CONCATENATE("After the course &gt; ",IF(ISBLANK('2 Create form'!C124)=TRUE,"",'2 Create form'!C124),IF(ISBLANK('2 Create form'!D124)=TRUE,""," - "),IF(ISBLANK('2 Create form'!D124)=TRUE,"",'2 Create form'!D124),IF(ISBLANK('2 Create form'!E124)=TRUE,""," - "),IF(ISBLANK('2 Create form'!E124)=TRUE,"",'2 Create form'!E124),IF(ISBLANK('2 Create form'!F124)=TRUE,""," - "),IF(ISBLANK('2 Create form'!F124)=TRUE,"",'2 Create form'!F124),IF(ISBLANK('2 Create form'!G124)=TRUE,""," - "),IF(ISBLANK('2 Create form'!G124)=TRUE,"",'2 Create form'!G124),IF(ISBLANK('2 Create form'!H124)=TRUE,""," - "),IF(ISBLANK('2 Create form'!H124)=TRUE,"",'2 Create form'!H124),IF(ISBLANK('2 Create form'!I124)=TRUE,""," - "),IF(ISBLANK('2 Create form'!I124)=TRUE,"",'2 Create form'!I124))),"")</f>
        <v xml:space="preserve">After the course &gt; </v>
      </c>
    </row>
    <row r="327" spans="1:1" ht="6" customHeight="1">
      <c r="A327" s="16"/>
    </row>
    <row r="328" spans="1:1">
      <c r="A328" s="87" t="str">
        <f>IF(AND(ISBLANK('2 Create form'!C123)=FALSE,'2 Create form'!F128=TRUE),"Explain/Comment:","")</f>
        <v>Explain/Comment:</v>
      </c>
    </row>
    <row r="329" spans="1:1" ht="39.950000000000003" customHeight="1">
      <c r="A329" s="98" t="s">
        <v>135</v>
      </c>
    </row>
    <row r="330" spans="1:1" ht="6" customHeight="1">
      <c r="A330" s="16"/>
    </row>
    <row r="331" spans="1:1">
      <c r="A331" s="33" t="str">
        <f>IF(AND(ISBLANK('2 Create form'!C131)=FALSE,'2 Create form'!F136=TRUE),'2 Create form'!B131,"")</f>
        <v>Question 13:</v>
      </c>
    </row>
    <row r="332" spans="1:1">
      <c r="A332" s="91" t="str">
        <f>IF(AND(ISBLANK('2 Create form'!C131)=FALSE,'2 Create form'!F136=TRUE),'2 Create form'!C131,"")</f>
        <v>Replace this with your question or leave blank</v>
      </c>
    </row>
    <row r="333" spans="1:1" ht="6" customHeight="1">
      <c r="A333" s="16"/>
    </row>
    <row r="334" spans="1:1">
      <c r="A334" s="33" t="str">
        <f>IF(AND(NOT(ISBLANK('2 Create form'!C131)),'2 Create form'!F136=TRUE),(CONCATENATE("After the course &gt; ",IF(ISBLANK('2 Create form'!C132)=TRUE,"",'2 Create form'!C132),IF(ISBLANK('2 Create form'!D132)=TRUE,""," - "),IF(ISBLANK('2 Create form'!D132)=TRUE,"",'2 Create form'!D132),IF(ISBLANK('2 Create form'!E132)=TRUE,""," - "),IF(ISBLANK('2 Create form'!E132)=TRUE,"",'2 Create form'!E132),IF(ISBLANK('2 Create form'!F132)=TRUE,""," - "),IF(ISBLANK('2 Create form'!F132)=TRUE,"",'2 Create form'!F132),IF(ISBLANK('2 Create form'!G132)=TRUE,""," - "),IF(ISBLANK('2 Create form'!G132)=TRUE,"",'2 Create form'!G132),IF(ISBLANK('2 Create form'!H132)=TRUE,""," - "),IF(ISBLANK('2 Create form'!H132)=TRUE,"",'2 Create form'!H132),IF(ISBLANK('2 Create form'!I132)=TRUE,""," - "),IF(ISBLANK('2 Create form'!I132)=TRUE,"",'2 Create form'!I132))),"")</f>
        <v xml:space="preserve">After the course &gt; </v>
      </c>
    </row>
    <row r="335" spans="1:1" ht="6" customHeight="1">
      <c r="A335" s="16"/>
    </row>
    <row r="336" spans="1:1">
      <c r="A336" s="87" t="str">
        <f>IF(AND(ISBLANK('2 Create form'!C131)=FALSE,'2 Create form'!F136=TRUE),"Explain/Comment:","")</f>
        <v>Explain/Comment:</v>
      </c>
    </row>
    <row r="337" spans="1:1" ht="39.950000000000003" customHeight="1">
      <c r="A337" s="98" t="s">
        <v>135</v>
      </c>
    </row>
    <row r="338" spans="1:1" ht="6" customHeight="1">
      <c r="A338" s="16"/>
    </row>
    <row r="339" spans="1:1">
      <c r="A339" s="33" t="str">
        <f>IF(AND(ISBLANK('2 Create form'!C139)=FALSE,'2 Create form'!F144=TRUE),'2 Create form'!B139,"")</f>
        <v>Question 14:</v>
      </c>
    </row>
    <row r="340" spans="1:1">
      <c r="A340" s="91" t="str">
        <f>IF(AND(ISBLANK('2 Create form'!C139)=FALSE,'2 Create form'!F144=TRUE),'2 Create form'!C139,"")</f>
        <v>Replace this with your question or leave blank</v>
      </c>
    </row>
    <row r="341" spans="1:1" ht="6" customHeight="1">
      <c r="A341" s="16"/>
    </row>
    <row r="342" spans="1:1">
      <c r="A342" s="33" t="str">
        <f>IF(AND(NOT(ISBLANK('2 Create form'!C139)),'2 Create form'!F144=TRUE),(CONCATENATE("After the course &gt; ",IF(ISBLANK('2 Create form'!C140)=TRUE,"",'2 Create form'!C140),IF(ISBLANK('2 Create form'!D140)=TRUE,""," - "),IF(ISBLANK('2 Create form'!D140)=TRUE,"",'2 Create form'!D140),IF(ISBLANK('2 Create form'!E140)=TRUE,""," - "),IF(ISBLANK('2 Create form'!E140)=TRUE,"",'2 Create form'!E140),IF(ISBLANK('2 Create form'!F140)=TRUE,""," - "),IF(ISBLANK('2 Create form'!F140)=TRUE,"",'2 Create form'!F140),IF(ISBLANK('2 Create form'!G140)=TRUE,""," - "),IF(ISBLANK('2 Create form'!G140)=TRUE,"",'2 Create form'!G140),IF(ISBLANK('2 Create form'!H140)=TRUE,""," - "),IF(ISBLANK('2 Create form'!H140)=TRUE,"",'2 Create form'!H140),IF(ISBLANK('2 Create form'!I140)=TRUE,""," - "),IF(ISBLANK('2 Create form'!I140)=TRUE,"",'2 Create form'!I140))),"")</f>
        <v xml:space="preserve">After the course &gt; </v>
      </c>
    </row>
    <row r="343" spans="1:1" ht="6" customHeight="1">
      <c r="A343" s="16"/>
    </row>
    <row r="344" spans="1:1">
      <c r="A344" s="87" t="str">
        <f>IF(AND(ISBLANK('2 Create form'!C139)=FALSE,'2 Create form'!F144=TRUE),"Explain/Comment:","")</f>
        <v>Explain/Comment:</v>
      </c>
    </row>
    <row r="345" spans="1:1" ht="39.950000000000003" customHeight="1">
      <c r="A345" s="98" t="s">
        <v>135</v>
      </c>
    </row>
    <row r="346" spans="1:1" ht="6" customHeight="1">
      <c r="A346" s="16"/>
    </row>
    <row r="347" spans="1:1">
      <c r="A347" s="33" t="str">
        <f>IF(AND(ISBLANK('2 Create form'!C147)=FALSE,'2 Create form'!F152=TRUE),'2 Create form'!B147,"")</f>
        <v>Question 15:</v>
      </c>
    </row>
    <row r="348" spans="1:1">
      <c r="A348" s="91" t="str">
        <f>IF(AND(ISBLANK('2 Create form'!C147)=FALSE,'2 Create form'!F152=TRUE),'2 Create form'!C147,"")</f>
        <v>Replace this with your question or leave blank</v>
      </c>
    </row>
    <row r="349" spans="1:1" ht="6" customHeight="1">
      <c r="A349" s="16"/>
    </row>
    <row r="350" spans="1:1">
      <c r="A350" s="33" t="str">
        <f>IF(AND(NOT(ISBLANK('2 Create form'!C147)),'2 Create form'!F152=TRUE),(CONCATENATE("After the course &gt; ",IF(ISBLANK('2 Create form'!C148)=TRUE,"",'2 Create form'!C148),IF(ISBLANK('2 Create form'!D148)=TRUE,""," - "),IF(ISBLANK('2 Create form'!D148)=TRUE,"",'2 Create form'!D148),IF(ISBLANK('2 Create form'!E148)=TRUE,""," - "),IF(ISBLANK('2 Create form'!E148)=TRUE,"",'2 Create form'!E148),IF(ISBLANK('2 Create form'!F148)=TRUE,""," - "),IF(ISBLANK('2 Create form'!F148)=TRUE,"",'2 Create form'!F148),IF(ISBLANK('2 Create form'!G148)=TRUE,""," - "),IF(ISBLANK('2 Create form'!G148)=TRUE,"",'2 Create form'!G148),IF(ISBLANK('2 Create form'!H148)=TRUE,""," - "),IF(ISBLANK('2 Create form'!H148)=TRUE,"",'2 Create form'!H148),IF(ISBLANK('2 Create form'!I148)=TRUE,""," - "),IF(ISBLANK('2 Create form'!I148)=TRUE,"",'2 Create form'!I148))),"")</f>
        <v xml:space="preserve">After the course &gt; </v>
      </c>
    </row>
    <row r="351" spans="1:1" ht="6" customHeight="1">
      <c r="A351" s="16"/>
    </row>
    <row r="352" spans="1:1">
      <c r="A352" s="87" t="str">
        <f>IF(AND(ISBLANK('2 Create form'!C147)=FALSE,'2 Create form'!F152=TRUE),"Explain/Comment:","")</f>
        <v>Explain/Comment:</v>
      </c>
    </row>
    <row r="353" spans="1:1" ht="39.950000000000003" customHeight="1">
      <c r="A353" s="98" t="s">
        <v>135</v>
      </c>
    </row>
    <row r="354" spans="1:1" ht="6" customHeight="1">
      <c r="A354" s="16"/>
    </row>
    <row r="355" spans="1:1">
      <c r="A355" s="33" t="str">
        <f>IF(AND(ISBLANK('2 Create form'!C155)=FALSE,'2 Create form'!F160=TRUE),'2 Create form'!B155,"")</f>
        <v>Question 16:</v>
      </c>
    </row>
    <row r="356" spans="1:1">
      <c r="A356" s="91" t="str">
        <f>IF(AND(ISBLANK('2 Create form'!C155)=FALSE,'2 Create form'!F160=TRUE),'2 Create form'!C155,"")</f>
        <v>Replace this with your question or leave blank</v>
      </c>
    </row>
    <row r="357" spans="1:1" ht="6" customHeight="1">
      <c r="A357" s="16"/>
    </row>
    <row r="358" spans="1:1">
      <c r="A358" s="33" t="str">
        <f>IF(AND(NOT(ISBLANK('2 Create form'!C155)),'2 Create form'!F160=TRUE),(CONCATENATE("After the course &gt; ",IF(ISBLANK('2 Create form'!C156)=TRUE,"",'2 Create form'!C156),IF(ISBLANK('2 Create form'!D156)=TRUE,""," - "),IF(ISBLANK('2 Create form'!D156)=TRUE,"",'2 Create form'!D156),IF(ISBLANK('2 Create form'!E156)=TRUE,""," - "),IF(ISBLANK('2 Create form'!E156)=TRUE,"",'2 Create form'!E156),IF(ISBLANK('2 Create form'!F156)=TRUE,""," - "),IF(ISBLANK('2 Create form'!F156)=TRUE,"",'2 Create form'!F156),IF(ISBLANK('2 Create form'!G156)=TRUE,""," - "),IF(ISBLANK('2 Create form'!G156)=TRUE,"",'2 Create form'!G156),IF(ISBLANK('2 Create form'!H156)=TRUE,""," - "),IF(ISBLANK('2 Create form'!H156)=TRUE,"",'2 Create form'!H156),IF(ISBLANK('2 Create form'!I156)=TRUE,""," - "),IF(ISBLANK('2 Create form'!I156)=TRUE,"",'2 Create form'!I156))),"")</f>
        <v xml:space="preserve">After the course &gt; </v>
      </c>
    </row>
    <row r="359" spans="1:1" ht="6" customHeight="1">
      <c r="A359" s="16"/>
    </row>
    <row r="360" spans="1:1">
      <c r="A360" s="87" t="str">
        <f>IF(AND(ISBLANK('2 Create form'!C155)=FALSE,'2 Create form'!F160=TRUE),"Explain/Comment:","")</f>
        <v>Explain/Comment:</v>
      </c>
    </row>
    <row r="361" spans="1:1" ht="39.950000000000003" customHeight="1">
      <c r="A361" s="98" t="s">
        <v>135</v>
      </c>
    </row>
    <row r="362" spans="1:1" ht="6" customHeight="1">
      <c r="A362" s="16"/>
    </row>
    <row r="363" spans="1:1">
      <c r="A363" s="33" t="str">
        <f>IF(AND(ISBLANK('2 Create form'!C163)=FALSE,'2 Create form'!F168=TRUE),'2 Create form'!B163,"")</f>
        <v>Question 17:</v>
      </c>
    </row>
    <row r="364" spans="1:1">
      <c r="A364" s="91" t="str">
        <f>IF(AND(ISBLANK('2 Create form'!C163)=FALSE,'2 Create form'!F168=TRUE),'2 Create form'!C163,"")</f>
        <v>Replace this with your question or leave blank</v>
      </c>
    </row>
    <row r="365" spans="1:1" ht="6" customHeight="1">
      <c r="A365" s="16"/>
    </row>
    <row r="366" spans="1:1">
      <c r="A366" s="33" t="str">
        <f>IF(AND(NOT(ISBLANK('2 Create form'!C163)),'2 Create form'!F168=TRUE),(CONCATENATE("After the course &gt; ",IF(ISBLANK('2 Create form'!C164)=TRUE,"",'2 Create form'!C164),IF(ISBLANK('2 Create form'!D164)=TRUE,""," - "),IF(ISBLANK('2 Create form'!D164)=TRUE,"",'2 Create form'!D164),IF(ISBLANK('2 Create form'!E164)=TRUE,""," - "),IF(ISBLANK('2 Create form'!E164)=TRUE,"",'2 Create form'!E164),IF(ISBLANK('2 Create form'!F164)=TRUE,""," - "),IF(ISBLANK('2 Create form'!F164)=TRUE,"",'2 Create form'!F164),IF(ISBLANK('2 Create form'!G164)=TRUE,""," - "),IF(ISBLANK('2 Create form'!G164)=TRUE,"",'2 Create form'!G164),IF(ISBLANK('2 Create form'!H164)=TRUE,""," - "),IF(ISBLANK('2 Create form'!H164)=TRUE,"",'2 Create form'!H164),IF(ISBLANK('2 Create form'!I164)=TRUE,""," - "),IF(ISBLANK('2 Create form'!I164)=TRUE,"",'2 Create form'!I164))),"")</f>
        <v xml:space="preserve">After the course &gt; </v>
      </c>
    </row>
    <row r="367" spans="1:1" ht="6" customHeight="1">
      <c r="A367" s="16"/>
    </row>
    <row r="368" spans="1:1">
      <c r="A368" s="87" t="str">
        <f>IF(AND(ISBLANK('2 Create form'!C163)=FALSE,'2 Create form'!F168=TRUE),"Explain/Comment:","")</f>
        <v>Explain/Comment:</v>
      </c>
    </row>
    <row r="369" spans="1:1" ht="39.950000000000003" customHeight="1">
      <c r="A369" s="98" t="s">
        <v>135</v>
      </c>
    </row>
    <row r="370" spans="1:1" ht="6" customHeight="1">
      <c r="A370" s="16"/>
    </row>
    <row r="371" spans="1:1">
      <c r="A371" s="33" t="str">
        <f>IF(AND(ISBLANK('2 Create form'!C171)=FALSE,'2 Create form'!F176=TRUE),'2 Create form'!B171,"")</f>
        <v>Question 18:</v>
      </c>
    </row>
    <row r="372" spans="1:1">
      <c r="A372" s="91" t="str">
        <f>IF(AND(ISBLANK('2 Create form'!C171)=FALSE,'2 Create form'!F176=TRUE),'2 Create form'!C171,"")</f>
        <v>Replace this with your question or leave blank</v>
      </c>
    </row>
    <row r="373" spans="1:1" ht="6" customHeight="1">
      <c r="A373" s="16"/>
    </row>
    <row r="374" spans="1:1">
      <c r="A374" s="33" t="str">
        <f>IF(AND(NOT(ISBLANK('2 Create form'!C171)),'2 Create form'!F176=TRUE),(CONCATENATE("After the course &gt; ",IF(ISBLANK('2 Create form'!C172)=TRUE,"",'2 Create form'!C172),IF(ISBLANK('2 Create form'!D172)=TRUE,""," - "),IF(ISBLANK('2 Create form'!D172)=TRUE,"",'2 Create form'!D172),IF(ISBLANK('2 Create form'!E172)=TRUE,""," - "),IF(ISBLANK('2 Create form'!E172)=TRUE,"",'2 Create form'!E172),IF(ISBLANK('2 Create form'!F172)=TRUE,""," - "),IF(ISBLANK('2 Create form'!F172)=TRUE,"",'2 Create form'!F172),IF(ISBLANK('2 Create form'!G172)=TRUE,""," - "),IF(ISBLANK('2 Create form'!G172)=TRUE,"",'2 Create form'!G172),IF(ISBLANK('2 Create form'!H172)=TRUE,""," - "),IF(ISBLANK('2 Create form'!H172)=TRUE,"",'2 Create form'!H172),IF(ISBLANK('2 Create form'!I172)=TRUE,""," - "),IF(ISBLANK('2 Create form'!I172)=TRUE,"",'2 Create form'!I172))),"")</f>
        <v xml:space="preserve">After the course &gt; </v>
      </c>
    </row>
    <row r="375" spans="1:1" ht="6" customHeight="1">
      <c r="A375" s="16"/>
    </row>
    <row r="376" spans="1:1">
      <c r="A376" s="87" t="str">
        <f>IF(AND(ISBLANK('2 Create form'!C171)=FALSE,'2 Create form'!F176=TRUE),"Explain/Comment:","")</f>
        <v>Explain/Comment:</v>
      </c>
    </row>
    <row r="377" spans="1:1" ht="39.950000000000003" customHeight="1">
      <c r="A377" s="98" t="s">
        <v>135</v>
      </c>
    </row>
    <row r="378" spans="1:1" ht="6" customHeight="1">
      <c r="A378" s="16"/>
    </row>
    <row r="379" spans="1:1">
      <c r="A379" s="33" t="str">
        <f>IF(AND(ISBLANK('2 Create form'!C179)=FALSE,'2 Create form'!F184=TRUE),'2 Create form'!B179,"")</f>
        <v>Question 19:</v>
      </c>
    </row>
    <row r="380" spans="1:1">
      <c r="A380" s="91" t="str">
        <f>IF(AND(ISBLANK('2 Create form'!C179)=FALSE,'2 Create form'!F184=TRUE),'2 Create form'!C179,"")</f>
        <v>Replace this with your question or leave blank</v>
      </c>
    </row>
    <row r="381" spans="1:1" ht="6" customHeight="1">
      <c r="A381" s="16"/>
    </row>
    <row r="382" spans="1:1">
      <c r="A382" s="33" t="str">
        <f>IF(AND(NOT(ISBLANK('2 Create form'!C179)),'2 Create form'!F184=TRUE),(CONCATENATE("After the course &gt; ",IF(ISBLANK('2 Create form'!C180)=TRUE,"",'2 Create form'!C180),IF(ISBLANK('2 Create form'!D180)=TRUE,""," - "),IF(ISBLANK('2 Create form'!D180)=TRUE,"",'2 Create form'!D180),IF(ISBLANK('2 Create form'!E180)=TRUE,""," - "),IF(ISBLANK('2 Create form'!E180)=TRUE,"",'2 Create form'!E180),IF(ISBLANK('2 Create form'!F180)=TRUE,""," - "),IF(ISBLANK('2 Create form'!F180)=TRUE,"",'2 Create form'!F180),IF(ISBLANK('2 Create form'!G180)=TRUE,""," - "),IF(ISBLANK('2 Create form'!G180)=TRUE,"",'2 Create form'!G180),IF(ISBLANK('2 Create form'!H180)=TRUE,""," - "),IF(ISBLANK('2 Create form'!H180)=TRUE,"",'2 Create form'!H180),IF(ISBLANK('2 Create form'!I180)=TRUE,""," - "),IF(ISBLANK('2 Create form'!I180)=TRUE,"",'2 Create form'!I180))),"")</f>
        <v xml:space="preserve">After the course &gt; </v>
      </c>
    </row>
    <row r="383" spans="1:1" ht="6" customHeight="1">
      <c r="A383" s="16"/>
    </row>
    <row r="384" spans="1:1">
      <c r="A384" s="87" t="str">
        <f>IF(AND(ISBLANK('2 Create form'!C179)=FALSE,'2 Create form'!F184=TRUE),"Explain/Comment:","")</f>
        <v>Explain/Comment:</v>
      </c>
    </row>
    <row r="385" spans="1:1" ht="39.950000000000003" customHeight="1">
      <c r="A385" s="98" t="s">
        <v>135</v>
      </c>
    </row>
    <row r="386" spans="1:1" ht="6" customHeight="1">
      <c r="A386" s="16"/>
    </row>
    <row r="387" spans="1:1">
      <c r="A387" s="33" t="str">
        <f>IF(AND(ISBLANK('2 Create form'!C187)=FALSE,'2 Create form'!F192=TRUE),'2 Create form'!B187,"")</f>
        <v>Question 20:</v>
      </c>
    </row>
    <row r="388" spans="1:1">
      <c r="A388" s="91" t="str">
        <f>IF(AND(ISBLANK('2 Create form'!C187)=FALSE,'2 Create form'!F192=TRUE),'2 Create form'!C187,"")</f>
        <v>Replace this with your question or leave blank</v>
      </c>
    </row>
    <row r="389" spans="1:1" ht="6" customHeight="1">
      <c r="A389" s="16"/>
    </row>
    <row r="390" spans="1:1">
      <c r="A390" s="33" t="str">
        <f>IF(AND(NOT(ISBLANK('2 Create form'!C187)),'2 Create form'!F192=TRUE),(CONCATENATE("After the course &gt; ",IF(ISBLANK('2 Create form'!C188)=TRUE,"",'2 Create form'!C188),IF(ISBLANK('2 Create form'!D188)=TRUE,""," - "),IF(ISBLANK('2 Create form'!D188)=TRUE,"",'2 Create form'!D188),IF(ISBLANK('2 Create form'!E188)=TRUE,""," - "),IF(ISBLANK('2 Create form'!E188)=TRUE,"",'2 Create form'!E188),IF(ISBLANK('2 Create form'!F188)=TRUE,""," - "),IF(ISBLANK('2 Create form'!F188)=TRUE,"",'2 Create form'!F188),IF(ISBLANK('2 Create form'!G188)=TRUE,""," - "),IF(ISBLANK('2 Create form'!G188)=TRUE,"",'2 Create form'!G188),IF(ISBLANK('2 Create form'!H188)=TRUE,""," - "),IF(ISBLANK('2 Create form'!H188)=TRUE,"",'2 Create form'!H188),IF(ISBLANK('2 Create form'!I188)=TRUE,""," - "),IF(ISBLANK('2 Create form'!I188)=TRUE,"",'2 Create form'!I188))),"")</f>
        <v xml:space="preserve">After the course &gt; </v>
      </c>
    </row>
    <row r="391" spans="1:1" ht="6" customHeight="1">
      <c r="A391" s="16"/>
    </row>
    <row r="392" spans="1:1">
      <c r="A392" s="87" t="str">
        <f>IF(AND(ISBLANK('2 Create form'!C187)=FALSE,'2 Create form'!F192=TRUE),"Explain/Comment:","")</f>
        <v>Explain/Comment:</v>
      </c>
    </row>
    <row r="393" spans="1:1" ht="39.950000000000003" customHeight="1">
      <c r="A393" s="98" t="s">
        <v>135</v>
      </c>
    </row>
    <row r="394" spans="1:1" ht="20.100000000000001" customHeight="1">
      <c r="A394" s="16"/>
    </row>
    <row r="395" spans="1:1" ht="20.100000000000001" customHeight="1">
      <c r="A395" s="89" t="s">
        <v>92</v>
      </c>
    </row>
    <row r="396" spans="1:1" ht="6" customHeight="1">
      <c r="A396" s="16"/>
    </row>
    <row r="397" spans="1:1">
      <c r="A397" s="33" t="str">
        <f>IF(AND(ISBLANK('2 Create form'!C197)=FALSE,'2 Create form'!F200=TRUE),'2 Create form'!B197,"")</f>
        <v>Question A:</v>
      </c>
    </row>
    <row r="398" spans="1:1">
      <c r="A398" s="91" t="str">
        <f>IF(AND(ISBLANK('2 Create form'!C197)=FALSE,'2 Create form'!F200=TRUE),'2 Create form'!C197,"")</f>
        <v>How did the course change your professional life?</v>
      </c>
    </row>
    <row r="399" spans="1:1" ht="60" customHeight="1">
      <c r="A399" s="98" t="s">
        <v>135</v>
      </c>
    </row>
    <row r="400" spans="1:1" ht="6" customHeight="1">
      <c r="A400" s="16"/>
    </row>
    <row r="401" spans="1:1">
      <c r="A401" s="33" t="str">
        <f>IF(AND(ISBLANK('2 Create form'!C202)=FALSE,'2 Create form'!F205=TRUE),'2 Create form'!B202,"")</f>
        <v>Question B:</v>
      </c>
    </row>
    <row r="402" spans="1:1">
      <c r="A402" s="91" t="str">
        <f>IF(AND(ISBLANK('2 Create form'!C202)=FALSE,'2 Create form'!F205=TRUE),'2 Create form'!C202,"")</f>
        <v>What are the 3 most important things you learned at the course?</v>
      </c>
    </row>
    <row r="403" spans="1:1" ht="60" customHeight="1">
      <c r="A403" s="98" t="s">
        <v>135</v>
      </c>
    </row>
    <row r="404" spans="1:1" ht="6" customHeight="1">
      <c r="A404" s="16"/>
    </row>
    <row r="405" spans="1:1">
      <c r="A405" s="33" t="str">
        <f>IF(AND(ISBLANK('2 Create form'!C207)=FALSE,'2 Create form'!F210=TRUE),'2 Create form'!B207,"")</f>
        <v>Question C:</v>
      </c>
    </row>
    <row r="406" spans="1:1">
      <c r="A406" s="91" t="str">
        <f>IF(AND(ISBLANK('2 Create form'!C207)=FALSE,'2 Create form'!F210=TRUE),'2 Create form'!C207,"")</f>
        <v>Replace this with your question or leave blank</v>
      </c>
    </row>
    <row r="407" spans="1:1" ht="60" customHeight="1">
      <c r="A407" s="98" t="s">
        <v>135</v>
      </c>
    </row>
    <row r="408" spans="1:1" ht="6" customHeight="1">
      <c r="A408" s="16"/>
    </row>
    <row r="409" spans="1:1">
      <c r="A409" s="33" t="str">
        <f>IF(AND(ISBLANK('2 Create form'!C212)=FALSE,'2 Create form'!F215=TRUE),'2 Create form'!B212,"")</f>
        <v>Question D:</v>
      </c>
    </row>
    <row r="410" spans="1:1">
      <c r="A410" s="91" t="str">
        <f>IF(AND(ISBLANK('2 Create form'!C212)=FALSE,'2 Create form'!F215=TRUE),'2 Create form'!C212,"")</f>
        <v>Replace this with your question or leave blank</v>
      </c>
    </row>
    <row r="411" spans="1:1" ht="60" customHeight="1">
      <c r="A411" s="98" t="s">
        <v>135</v>
      </c>
    </row>
    <row r="412" spans="1:1" ht="6" customHeight="1">
      <c r="A412" s="16"/>
    </row>
    <row r="413" spans="1:1">
      <c r="A413" s="33" t="str">
        <f>IF(AND(ISBLANK('2 Create form'!C217)=FALSE,'2 Create form'!F220=TRUE),'2 Create form'!B217,"")</f>
        <v>Question E:</v>
      </c>
    </row>
    <row r="414" spans="1:1">
      <c r="A414" s="91" t="str">
        <f>IF(AND(ISBLANK('2 Create form'!C217)=FALSE,'2 Create form'!F220=TRUE),'2 Create form'!C217,"")</f>
        <v>Replace this with your question or leave blank</v>
      </c>
    </row>
    <row r="415" spans="1:1" ht="60" customHeight="1">
      <c r="A415" s="98" t="s">
        <v>135</v>
      </c>
    </row>
    <row r="416" spans="1:1" ht="6" customHeight="1">
      <c r="A416" s="16"/>
    </row>
    <row r="417" spans="1:1">
      <c r="A417" s="33" t="str">
        <f>IF(AND(ISBLANK('2 Create form'!C222)=FALSE,'2 Create form'!F225=TRUE),'2 Create form'!B222,"")</f>
        <v>Question F:</v>
      </c>
    </row>
    <row r="418" spans="1:1">
      <c r="A418" s="91" t="str">
        <f>IF(AND(ISBLANK('2 Create form'!C222)=FALSE,'2 Create form'!F225=TRUE),'2 Create form'!C222,"")</f>
        <v>Replace this with your question or leave blank</v>
      </c>
    </row>
    <row r="419" spans="1:1" ht="60" customHeight="1">
      <c r="A419" s="98" t="s">
        <v>135</v>
      </c>
    </row>
    <row r="420" spans="1:1" ht="6" customHeight="1">
      <c r="A420" s="16"/>
    </row>
    <row r="421" spans="1:1">
      <c r="A421" s="33" t="str">
        <f>IF(AND(ISBLANK('2 Create form'!C227)=FALSE,'2 Create form'!F230=TRUE),'2 Create form'!B227,"")</f>
        <v>Question G:</v>
      </c>
    </row>
    <row r="422" spans="1:1">
      <c r="A422" s="91" t="str">
        <f>IF(AND(ISBLANK('2 Create form'!C227)=FALSE,'2 Create form'!F230=TRUE),'2 Create form'!C227,"")</f>
        <v>Replace this with your question or leave blank</v>
      </c>
    </row>
    <row r="423" spans="1:1" ht="60" customHeight="1">
      <c r="A423" s="98" t="s">
        <v>135</v>
      </c>
    </row>
    <row r="424" spans="1:1" ht="6" customHeight="1">
      <c r="A424" s="16"/>
    </row>
    <row r="425" spans="1:1">
      <c r="A425" s="33" t="str">
        <f>IF(AND(ISBLANK('2 Create form'!C232)=FALSE,'2 Create form'!F235=TRUE),'2 Create form'!B232,"")</f>
        <v>Question H:</v>
      </c>
    </row>
    <row r="426" spans="1:1">
      <c r="A426" s="91" t="str">
        <f>IF(AND(ISBLANK('2 Create form'!C232)=FALSE,'2 Create form'!F235=TRUE),'2 Create form'!C232,"")</f>
        <v>Replace this with your question or leave blank</v>
      </c>
    </row>
    <row r="427" spans="1:1" ht="60" customHeight="1">
      <c r="A427" s="98" t="s">
        <v>135</v>
      </c>
    </row>
    <row r="428" spans="1:1" ht="6" customHeight="1">
      <c r="A428" s="16"/>
    </row>
    <row r="429" spans="1:1">
      <c r="A429" s="33" t="str">
        <f>IF(AND(ISBLANK('2 Create form'!C237)=FALSE,'2 Create form'!F240=TRUE),'2 Create form'!B237,"")</f>
        <v>Question I:</v>
      </c>
    </row>
    <row r="430" spans="1:1">
      <c r="A430" s="91" t="str">
        <f>IF(AND(ISBLANK('2 Create form'!C237)=FALSE,'2 Create form'!F240=TRUE),'2 Create form'!C237,"")</f>
        <v>Replace this with your question or leave blank</v>
      </c>
    </row>
    <row r="431" spans="1:1" ht="60" customHeight="1">
      <c r="A431" s="98" t="s">
        <v>135</v>
      </c>
    </row>
    <row r="432" spans="1:1" ht="6" customHeight="1">
      <c r="A432" s="16"/>
    </row>
    <row r="433" spans="1:1">
      <c r="A433" s="33" t="str">
        <f>IF(AND(ISBLANK('2 Create form'!C242)=FALSE,'2 Create form'!F245=TRUE),'2 Create form'!B242,"")</f>
        <v>Question J:</v>
      </c>
    </row>
    <row r="434" spans="1:1">
      <c r="A434" s="91" t="str">
        <f>IF(AND(ISBLANK('2 Create form'!C242)=FALSE,'2 Create form'!F245=TRUE),'2 Create form'!C242,"")</f>
        <v>Replace this with your question or leave blank</v>
      </c>
    </row>
    <row r="435" spans="1:1" ht="60" customHeight="1">
      <c r="A435" s="98" t="s">
        <v>135</v>
      </c>
    </row>
    <row r="436" spans="1:1" ht="20.100000000000001" customHeight="1">
      <c r="A436" s="16"/>
    </row>
    <row r="437" spans="1:1" ht="20.100000000000001" customHeight="1">
      <c r="A437" s="92" t="s">
        <v>93</v>
      </c>
    </row>
    <row r="438" spans="1:1" ht="20.100000000000001" customHeight="1"/>
  </sheetData>
  <sheetProtection sheet="1" objects="1" scenarios="1"/>
  <pageMargins left="0.7" right="0.7" top="0.75" bottom="0.75" header="0.3" footer="0.3"/>
  <pageSetup paperSize="9" orientation="portrait" horizontalDpi="4294967293" verticalDpi="0" r:id="rId1"/>
  <rowBreaks count="1" manualBreakCount="1">
    <brk id="226" man="1"/>
  </rowBreaks>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autoPageBreaks="0"/>
  </sheetPr>
  <dimension ref="A1:CD77"/>
  <sheetViews>
    <sheetView showGridLines="0" showZeros="0" zoomScale="110" zoomScaleNormal="110" workbookViewId="0">
      <pane xSplit="2" ySplit="4" topLeftCell="C5" activePane="bottomRight" state="frozen"/>
      <selection pane="topRight" activeCell="C1" sqref="C1"/>
      <selection pane="bottomLeft" activeCell="A6" sqref="A6"/>
      <selection pane="bottomRight"/>
    </sheetView>
  </sheetViews>
  <sheetFormatPr defaultColWidth="7" defaultRowHeight="12.75"/>
  <cols>
    <col min="1" max="1" width="8.625" style="26" customWidth="1"/>
    <col min="2" max="2" width="4.25" style="26" customWidth="1"/>
    <col min="3" max="3" width="1.625" style="26" customWidth="1"/>
    <col min="4" max="4" width="6" style="26" customWidth="1"/>
    <col min="5" max="5" width="6.375" style="26" customWidth="1"/>
    <col min="6" max="6" width="6.125" style="26" customWidth="1"/>
    <col min="7" max="7" width="1.625" style="26" customWidth="1"/>
    <col min="8" max="8" width="6.5" style="26" customWidth="1"/>
    <col min="9" max="9" width="6.25" style="26" customWidth="1"/>
    <col min="10" max="10" width="6.375" style="26" customWidth="1"/>
    <col min="11" max="11" width="1.625" style="26" customWidth="1"/>
    <col min="12" max="13" width="7.375" style="26" bestFit="1" customWidth="1"/>
    <col min="14" max="14" width="7.125" style="26" customWidth="1"/>
    <col min="15" max="15" width="1.625" style="26" customWidth="1"/>
    <col min="16" max="17" width="7.375" style="26" bestFit="1" customWidth="1"/>
    <col min="18" max="18" width="7.125" style="26" customWidth="1"/>
    <col min="19" max="19" width="1.625" style="26" customWidth="1"/>
    <col min="20" max="21" width="7.375" style="26" bestFit="1" customWidth="1"/>
    <col min="22" max="22" width="7.125" style="26" customWidth="1"/>
    <col min="23" max="23" width="1.625" style="26" customWidth="1"/>
    <col min="24" max="24" width="6" style="26" customWidth="1"/>
    <col min="25" max="25" width="6.375" style="26" customWidth="1"/>
    <col min="26" max="26" width="6.125" style="26" customWidth="1"/>
    <col min="27" max="27" width="1.625" style="26" customWidth="1"/>
    <col min="28" max="28" width="6.5" style="26" customWidth="1"/>
    <col min="29" max="29" width="6.25" style="26" customWidth="1"/>
    <col min="30" max="30" width="6.375" style="26" customWidth="1"/>
    <col min="31" max="31" width="1.625" style="26" customWidth="1"/>
    <col min="32" max="33" width="7.375" style="26" bestFit="1" customWidth="1"/>
    <col min="34" max="34" width="7.125" style="26" customWidth="1"/>
    <col min="35" max="35" width="1.625" style="26" customWidth="1"/>
    <col min="36" max="37" width="7.375" style="26" bestFit="1" customWidth="1"/>
    <col min="38" max="38" width="7.125" style="26" customWidth="1"/>
    <col min="39" max="39" width="1.625" style="26" customWidth="1"/>
    <col min="40" max="41" width="7.375" style="26" bestFit="1" customWidth="1"/>
    <col min="42" max="42" width="7.125" style="26" customWidth="1"/>
    <col min="43" max="43" width="1.625" style="26" customWidth="1"/>
    <col min="44" max="44" width="6" style="26" customWidth="1"/>
    <col min="45" max="45" width="6.375" style="26" customWidth="1"/>
    <col min="46" max="46" width="6.125" style="26" customWidth="1"/>
    <col min="47" max="47" width="1.625" style="26" customWidth="1"/>
    <col min="48" max="48" width="6.5" style="26" customWidth="1"/>
    <col min="49" max="49" width="6.25" style="26" customWidth="1"/>
    <col min="50" max="50" width="6.375" style="26" customWidth="1"/>
    <col min="51" max="51" width="1.625" style="26" customWidth="1"/>
    <col min="52" max="53" width="7.375" style="26" bestFit="1" customWidth="1"/>
    <col min="54" max="54" width="7.125" style="26" customWidth="1"/>
    <col min="55" max="55" width="1.625" style="26" customWidth="1"/>
    <col min="56" max="57" width="7.375" style="26" bestFit="1" customWidth="1"/>
    <col min="58" max="58" width="7.125" style="26" customWidth="1"/>
    <col min="59" max="59" width="1.625" style="26" customWidth="1"/>
    <col min="60" max="61" width="7.375" style="26" bestFit="1" customWidth="1"/>
    <col min="62" max="62" width="7.125" style="26" customWidth="1"/>
    <col min="63" max="63" width="1.625" style="26" customWidth="1"/>
    <col min="64" max="64" width="6" style="26" customWidth="1"/>
    <col min="65" max="65" width="6.375" style="26" customWidth="1"/>
    <col min="66" max="66" width="6.125" style="26" customWidth="1"/>
    <col min="67" max="67" width="1.625" style="26" customWidth="1"/>
    <col min="68" max="68" width="6.5" style="26" customWidth="1"/>
    <col min="69" max="69" width="6.25" style="26" customWidth="1"/>
    <col min="70" max="70" width="6.375" style="26" customWidth="1"/>
    <col min="71" max="71" width="1.625" style="26" customWidth="1"/>
    <col min="72" max="73" width="7.375" style="26" bestFit="1" customWidth="1"/>
    <col min="74" max="74" width="7.125" style="26" customWidth="1"/>
    <col min="75" max="75" width="1.625" style="26" customWidth="1"/>
    <col min="76" max="77" width="7.375" style="26" bestFit="1" customWidth="1"/>
    <col min="78" max="78" width="7.125" style="26" customWidth="1"/>
    <col min="79" max="79" width="1.625" style="26" customWidth="1"/>
    <col min="80" max="81" width="7.375" style="26" bestFit="1" customWidth="1"/>
    <col min="82" max="82" width="7.125" style="26" customWidth="1"/>
    <col min="83" max="16384" width="7" style="26"/>
  </cols>
  <sheetData>
    <row r="1" spans="1:82" ht="18">
      <c r="A1" s="43" t="s">
        <v>95</v>
      </c>
      <c r="D1" s="44" t="s">
        <v>98</v>
      </c>
      <c r="X1" s="44" t="s">
        <v>98</v>
      </c>
      <c r="AR1" s="44" t="s">
        <v>98</v>
      </c>
      <c r="BL1" s="44" t="s">
        <v>98</v>
      </c>
    </row>
    <row r="2" spans="1:82" ht="18">
      <c r="A2" s="43" t="s">
        <v>94</v>
      </c>
      <c r="D2" s="149" t="str">
        <f>'2 Create form'!B35</f>
        <v>Question 1:</v>
      </c>
      <c r="E2" s="149"/>
      <c r="F2" s="149"/>
      <c r="G2" s="47"/>
      <c r="H2" s="149" t="str">
        <f>'2 Create form'!B43</f>
        <v>Question 2:</v>
      </c>
      <c r="I2" s="149"/>
      <c r="J2" s="149"/>
      <c r="K2" s="47"/>
      <c r="L2" s="149" t="str">
        <f>'2 Create form'!B51</f>
        <v>Question 3:</v>
      </c>
      <c r="M2" s="149"/>
      <c r="N2" s="149"/>
      <c r="O2" s="47"/>
      <c r="P2" s="149" t="str">
        <f>'2 Create form'!B59</f>
        <v>Question 4:</v>
      </c>
      <c r="Q2" s="149"/>
      <c r="R2" s="149"/>
      <c r="S2" s="47"/>
      <c r="T2" s="149" t="str">
        <f>'2 Create form'!B67</f>
        <v>Question 5:</v>
      </c>
      <c r="U2" s="149"/>
      <c r="V2" s="149"/>
      <c r="W2" s="47"/>
      <c r="X2" s="149" t="str">
        <f>'2 Create form'!B75</f>
        <v>Question 6:</v>
      </c>
      <c r="Y2" s="149"/>
      <c r="Z2" s="149"/>
      <c r="AA2" s="47"/>
      <c r="AB2" s="149" t="str">
        <f>'2 Create form'!B83</f>
        <v>Question 7:</v>
      </c>
      <c r="AC2" s="149"/>
      <c r="AD2" s="149"/>
      <c r="AE2" s="47"/>
      <c r="AF2" s="149" t="str">
        <f>'2 Create form'!B91</f>
        <v>Question 8:</v>
      </c>
      <c r="AG2" s="149"/>
      <c r="AH2" s="149"/>
      <c r="AI2" s="47"/>
      <c r="AJ2" s="149" t="str">
        <f>'2 Create form'!B99</f>
        <v>Question 9:</v>
      </c>
      <c r="AK2" s="149"/>
      <c r="AL2" s="149"/>
      <c r="AM2" s="47"/>
      <c r="AN2" s="149" t="str">
        <f>'2 Create form'!B107</f>
        <v>Question 10:</v>
      </c>
      <c r="AO2" s="149"/>
      <c r="AP2" s="149"/>
      <c r="AQ2" s="47"/>
      <c r="AR2" s="149" t="str">
        <f>'2 Create form'!B115</f>
        <v>Question 11:</v>
      </c>
      <c r="AS2" s="149"/>
      <c r="AT2" s="149"/>
      <c r="AU2" s="47"/>
      <c r="AV2" s="149" t="str">
        <f>'2 Create form'!B123</f>
        <v>Question 12:</v>
      </c>
      <c r="AW2" s="149"/>
      <c r="AX2" s="149"/>
      <c r="AY2" s="47"/>
      <c r="AZ2" s="149" t="str">
        <f>'2 Create form'!B131</f>
        <v>Question 13:</v>
      </c>
      <c r="BA2" s="149"/>
      <c r="BB2" s="149"/>
      <c r="BC2" s="47"/>
      <c r="BD2" s="149" t="str">
        <f>'2 Create form'!B139</f>
        <v>Question 14:</v>
      </c>
      <c r="BE2" s="149"/>
      <c r="BF2" s="149"/>
      <c r="BG2" s="47"/>
      <c r="BH2" s="149" t="str">
        <f>'2 Create form'!B147</f>
        <v>Question 15:</v>
      </c>
      <c r="BI2" s="149"/>
      <c r="BJ2" s="149"/>
      <c r="BK2" s="47"/>
      <c r="BL2" s="149" t="str">
        <f>'2 Create form'!B155</f>
        <v>Question 16:</v>
      </c>
      <c r="BM2" s="149"/>
      <c r="BN2" s="149"/>
      <c r="BO2" s="47"/>
      <c r="BP2" s="149" t="str">
        <f>'2 Create form'!B163</f>
        <v>Question 17:</v>
      </c>
      <c r="BQ2" s="149"/>
      <c r="BR2" s="149"/>
      <c r="BS2" s="47"/>
      <c r="BT2" s="149" t="str">
        <f>'2 Create form'!B171</f>
        <v>Question 18:</v>
      </c>
      <c r="BU2" s="149"/>
      <c r="BV2" s="149"/>
      <c r="BW2" s="47"/>
      <c r="BX2" s="149" t="str">
        <f>'2 Create form'!B179</f>
        <v>Question 19:</v>
      </c>
      <c r="BY2" s="149"/>
      <c r="BZ2" s="149"/>
      <c r="CA2" s="47"/>
      <c r="CB2" s="149" t="str">
        <f>'2 Create form'!B187</f>
        <v>Question 20:</v>
      </c>
      <c r="CC2" s="149"/>
      <c r="CD2" s="149"/>
    </row>
    <row r="3" spans="1:82" s="27" customFormat="1" ht="18" customHeight="1">
      <c r="A3" s="48" t="s">
        <v>96</v>
      </c>
      <c r="D3" s="146" t="str">
        <f>IF(AND(ISBLANK('2 Create form'!C35)=FALSE,OR('2 Create form'!F38=TRUE,'2 Create form'!F39=TRUE,'2 Create form'!F40=TRUE)=TRUE),'2 Create form'!C37,"Not defined")</f>
        <v>Course topic</v>
      </c>
      <c r="E3" s="147"/>
      <c r="F3" s="148"/>
      <c r="G3" s="61"/>
      <c r="H3" s="146" t="str">
        <f>IF(AND(ISBLANK('2 Create form'!C43)=FALSE,OR('2 Create form'!F46=TRUE,'2 Create form'!F47=TRUE,'2 Create form'!F48=TRUE)=TRUE),'2 Create form'!C45,"Not defined")</f>
        <v>Intercultural communication</v>
      </c>
      <c r="I3" s="147"/>
      <c r="J3" s="148"/>
      <c r="K3" s="107"/>
      <c r="L3" s="146" t="str">
        <f>IF(AND(ISBLANK('2 Create form'!C51)=FALSE,OR('2 Create form'!F54=TRUE,'2 Create form'!F55=TRUE,'2 Create form'!F56=TRUE)=TRUE),'2 Create form'!C53,"Not defined")</f>
        <v>Resources used</v>
      </c>
      <c r="M3" s="147"/>
      <c r="N3" s="148"/>
      <c r="O3" s="61"/>
      <c r="P3" s="146" t="str">
        <f>IF(AND(ISBLANK('2 Create form'!C59)=FALSE,OR('2 Create form'!F62=TRUE,'2 Create form'!F63=TRUE,'2 Create form'!F64=TRUE)=TRUE),'2 Create form'!C61,"Not defined")</f>
        <v>Graph title 4</v>
      </c>
      <c r="Q3" s="147"/>
      <c r="R3" s="148"/>
      <c r="S3" s="49"/>
      <c r="T3" s="146">
        <f>IF(AND(ISBLANK('2 Create form'!C67)=FALSE,OR('2 Create form'!F70=TRUE,'2 Create form'!F71=TRUE,'2 Create form'!F72=TRUE)=TRUE),'2 Create form'!C69,"Not defined")</f>
        <v>0</v>
      </c>
      <c r="U3" s="147"/>
      <c r="V3" s="148"/>
      <c r="W3" s="61"/>
      <c r="X3" s="146">
        <f>IF(AND(ISBLANK('2 Create form'!C75)=FALSE,OR('2 Create form'!F78=TRUE,'2 Create form'!F79=TRUE,'2 Create form'!F80=TRUE)=TRUE),'2 Create form'!C77,"Not defined")</f>
        <v>0</v>
      </c>
      <c r="Y3" s="147"/>
      <c r="Z3" s="148"/>
      <c r="AA3" s="49"/>
      <c r="AB3" s="146">
        <f>IF(AND(ISBLANK('2 Create form'!C83)=FALSE,OR('2 Create form'!F86=TRUE,'2 Create form'!F87=TRUE,'2 Create form'!F88=TRUE)=TRUE),'2 Create form'!C85,"Not defined")</f>
        <v>0</v>
      </c>
      <c r="AC3" s="147"/>
      <c r="AD3" s="148"/>
      <c r="AE3" s="61"/>
      <c r="AF3" s="146">
        <f>IF(AND(ISBLANK('2 Create form'!C91)=FALSE,OR('2 Create form'!F94=TRUE,'2 Create form'!F95=TRUE,'2 Create form'!F96=TRUE)=TRUE),'2 Create form'!C93,"Not defined")</f>
        <v>0</v>
      </c>
      <c r="AG3" s="147"/>
      <c r="AH3" s="148"/>
      <c r="AI3" s="49"/>
      <c r="AJ3" s="146">
        <f>IF(AND(ISBLANK('2 Create form'!C99)=FALSE,OR('2 Create form'!F102=TRUE,'2 Create form'!F103=TRUE,'2 Create form'!F104=TRUE)=TRUE),'2 Create form'!C101,"Not defined")</f>
        <v>0</v>
      </c>
      <c r="AK3" s="147"/>
      <c r="AL3" s="148"/>
      <c r="AM3" s="61"/>
      <c r="AN3" s="146">
        <f>IF(AND(ISBLANK('2 Create form'!C107)=FALSE,OR('2 Create form'!F110=TRUE,'2 Create form'!F111=TRUE,'2 Create form'!F112=TRUE)=TRUE),'2 Create form'!C109,"Not defined")</f>
        <v>0</v>
      </c>
      <c r="AO3" s="147"/>
      <c r="AP3" s="148"/>
      <c r="AQ3" s="49"/>
      <c r="AR3" s="146">
        <f>IF(AND(ISBLANK('2 Create form'!C115)=FALSE,OR('2 Create form'!F118=TRUE,'2 Create form'!F119=TRUE,'2 Create form'!F120=TRUE)=TRUE),'2 Create form'!C117,"Not defined")</f>
        <v>0</v>
      </c>
      <c r="AS3" s="147"/>
      <c r="AT3" s="148"/>
      <c r="AU3" s="61"/>
      <c r="AV3" s="146">
        <f>IF(AND(ISBLANK('2 Create form'!C123)=FALSE,OR('2 Create form'!F126=TRUE,'2 Create form'!F127=TRUE,'2 Create form'!F128=TRUE)=TRUE),'2 Create form'!C125,"Not defined")</f>
        <v>0</v>
      </c>
      <c r="AW3" s="147"/>
      <c r="AX3" s="148"/>
      <c r="AY3" s="49"/>
      <c r="AZ3" s="146">
        <f>IF(AND(ISBLANK('2 Create form'!C131)=FALSE,OR('2 Create form'!F134=TRUE,'2 Create form'!F135=TRUE,'2 Create form'!F136=TRUE)=TRUE),'2 Create form'!C133,"Not defined")</f>
        <v>0</v>
      </c>
      <c r="BA3" s="147"/>
      <c r="BB3" s="148"/>
      <c r="BC3" s="61"/>
      <c r="BD3" s="146">
        <f>IF(AND(ISBLANK('2 Create form'!C139)=FALSE,OR('2 Create form'!F142=TRUE,'2 Create form'!F143=TRUE,'2 Create form'!F144=TRUE)=TRUE),'2 Create form'!C141,"Not defined")</f>
        <v>0</v>
      </c>
      <c r="BE3" s="147"/>
      <c r="BF3" s="148"/>
      <c r="BG3" s="49"/>
      <c r="BH3" s="146">
        <f>IF(AND(ISBLANK('2 Create form'!C147)=FALSE,OR('2 Create form'!F150=TRUE,'2 Create form'!F151=TRUE,'2 Create form'!F152=TRUE)=TRUE),'2 Create form'!C149,"Not defined")</f>
        <v>0</v>
      </c>
      <c r="BI3" s="147"/>
      <c r="BJ3" s="148"/>
      <c r="BK3" s="61"/>
      <c r="BL3" s="146">
        <f>IF(AND(ISBLANK('2 Create form'!C155)=FALSE,OR('2 Create form'!F158=TRUE,'2 Create form'!F159=TRUE,'2 Create form'!F160=TRUE)=TRUE),'2 Create form'!C157,"Not defined")</f>
        <v>0</v>
      </c>
      <c r="BM3" s="147"/>
      <c r="BN3" s="148"/>
      <c r="BO3" s="49"/>
      <c r="BP3" s="146">
        <f>IF(AND(ISBLANK('2 Create form'!C163)=FALSE,OR('2 Create form'!F166=TRUE,'2 Create form'!F167=TRUE,'2 Create form'!F168=TRUE)=TRUE),'2 Create form'!C165,"Not defined")</f>
        <v>0</v>
      </c>
      <c r="BQ3" s="147"/>
      <c r="BR3" s="148"/>
      <c r="BS3" s="61"/>
      <c r="BT3" s="146">
        <f>IF(AND(ISBLANK('2 Create form'!C171)=FALSE,OR('2 Create form'!F174=TRUE,'2 Create form'!F175=TRUE,'2 Create form'!F176=TRUE)=TRUE),'2 Create form'!C173,"Not defined")</f>
        <v>0</v>
      </c>
      <c r="BU3" s="147"/>
      <c r="BV3" s="148"/>
      <c r="BW3" s="49"/>
      <c r="BX3" s="146">
        <f>IF(AND(ISBLANK('2 Create form'!C179)=FALSE,OR('2 Create form'!F182=TRUE,'2 Create form'!F183=TRUE,'2 Create form'!F184=TRUE)=TRUE),'2 Create form'!C181,"Not defined")</f>
        <v>0</v>
      </c>
      <c r="BY3" s="147"/>
      <c r="BZ3" s="147"/>
      <c r="CA3" s="61"/>
      <c r="CB3" s="146">
        <f>IF(AND(ISBLANK('2 Create form'!C187)=FALSE,OR('2 Create form'!F190=TRUE,'2 Create form'!F191=TRUE,'2 Create form'!F192=TRUE)=TRUE),'2 Create form'!C189,"Not defined")</f>
        <v>0</v>
      </c>
      <c r="CC3" s="147"/>
      <c r="CD3" s="148"/>
    </row>
    <row r="4" spans="1:82">
      <c r="D4" s="53" t="str">
        <f>IF(AND(ISBLANK('2 Create form'!C35)=FALSE,'2 Create form'!F38=TRUE),"before","")</f>
        <v>before</v>
      </c>
      <c r="E4" s="28" t="str">
        <f>IF(AND(ISBLANK('2 Create form'!C35)=FALSE,'2 Create form'!F39=TRUE),"at end","")</f>
        <v>at end</v>
      </c>
      <c r="F4" s="55" t="str">
        <f>IF(AND(ISBLANK('2 Create form'!C35)=FALSE,'2 Create form'!F40=TRUE),"later","")</f>
        <v>later</v>
      </c>
      <c r="G4" s="63"/>
      <c r="H4" s="52" t="str">
        <f>IF(AND(ISBLANK('2 Create form'!C43)=FALSE,'2 Create form'!F46=TRUE),"before","")</f>
        <v>before</v>
      </c>
      <c r="I4" s="50" t="str">
        <f>IF(AND(ISBLANK('2 Create form'!C43)=FALSE,'2 Create form'!F47=TRUE),"at end","")</f>
        <v>at end</v>
      </c>
      <c r="J4" s="54" t="str">
        <f>IF(AND(ISBLANK('2 Create form'!C43)=FALSE,'2 Create form'!F48=TRUE),"later","")</f>
        <v>later</v>
      </c>
      <c r="K4" s="128"/>
      <c r="L4" s="52" t="str">
        <f>IF(AND(ISBLANK('2 Create form'!C51)=FALSE,'2 Create form'!F54=TRUE),"before","")</f>
        <v>before</v>
      </c>
      <c r="M4" s="50" t="str">
        <f>IF(AND(ISBLANK('2 Create form'!C51)=FALSE,'2 Create form'!F55=TRUE),"at end","")</f>
        <v>at end</v>
      </c>
      <c r="N4" s="54" t="str">
        <f>IF(AND(ISBLANK('2 Create form'!C51)=FALSE,'2 Create form'!F56=TRUE),"later","")</f>
        <v>later</v>
      </c>
      <c r="O4" s="62"/>
      <c r="P4" s="52" t="str">
        <f>IF(AND(ISBLANK('2 Create form'!C59)=FALSE,'2 Create form'!F62=TRUE),"before","")</f>
        <v>before</v>
      </c>
      <c r="Q4" s="50" t="str">
        <f>IF(AND(ISBLANK('2 Create form'!C59)=FALSE,'2 Create form'!F63=TRUE),"at end","")</f>
        <v>at end</v>
      </c>
      <c r="R4" s="54" t="str">
        <f>IF(AND(ISBLANK('2 Create form'!C59)=FALSE,'2 Create form'!F64=TRUE),"later","")</f>
        <v>later</v>
      </c>
      <c r="S4" s="60"/>
      <c r="T4" s="52" t="str">
        <f>IF(AND(ISBLANK('2 Create form'!C67)=FALSE,'2 Create form'!F70=TRUE),"before","")</f>
        <v>before</v>
      </c>
      <c r="U4" s="50" t="str">
        <f>IF(AND(ISBLANK('2 Create form'!C67)=FALSE,'2 Create form'!F71=TRUE),"at end","")</f>
        <v>at end</v>
      </c>
      <c r="V4" s="54" t="str">
        <f>IF(AND(ISBLANK('2 Create form'!C67)=FALSE,'2 Create form'!F72=TRUE),"later","")</f>
        <v>later</v>
      </c>
      <c r="W4" s="62"/>
      <c r="X4" s="52" t="str">
        <f>IF(AND(ISBLANK('2 Create form'!C75)=FALSE,'2 Create form'!F78=TRUE),"before","")</f>
        <v>before</v>
      </c>
      <c r="Y4" s="50" t="str">
        <f>IF(AND(ISBLANK('2 Create form'!C75)=FALSE,'2 Create form'!F79=TRUE),"at end","")</f>
        <v>at end</v>
      </c>
      <c r="Z4" s="54" t="str">
        <f>IF(AND(ISBLANK('2 Create form'!C75)=FALSE,'2 Create form'!F80=TRUE),"later","")</f>
        <v>later</v>
      </c>
      <c r="AA4" s="60"/>
      <c r="AB4" s="52" t="str">
        <f>IF(AND(ISBLANK('2 Create form'!C83)=FALSE,'2 Create form'!F86=TRUE),"before","")</f>
        <v>before</v>
      </c>
      <c r="AC4" s="50" t="str">
        <f>IF(AND(ISBLANK('2 Create form'!C83)=FALSE,'2 Create form'!F87=TRUE),"at end","")</f>
        <v>at end</v>
      </c>
      <c r="AD4" s="54" t="str">
        <f>IF(AND(ISBLANK('2 Create form'!C83)=FALSE,'2 Create form'!F88=TRUE),"later","")</f>
        <v>later</v>
      </c>
      <c r="AE4" s="62"/>
      <c r="AF4" s="52" t="str">
        <f>IF(AND(ISBLANK('2 Create form'!C91)=FALSE,'2 Create form'!F94=TRUE),"before","")</f>
        <v>before</v>
      </c>
      <c r="AG4" s="50" t="str">
        <f>IF(AND(ISBLANK('2 Create form'!C91)=FALSE,'2 Create form'!F95=TRUE),"at end","")</f>
        <v>at end</v>
      </c>
      <c r="AH4" s="54" t="str">
        <f>IF(AND(ISBLANK('2 Create form'!C91)=FALSE,'2 Create form'!F96=TRUE),"later","")</f>
        <v>later</v>
      </c>
      <c r="AI4" s="60"/>
      <c r="AJ4" s="52" t="str">
        <f>IF(AND(ISBLANK('2 Create form'!C99)=FALSE,'2 Create form'!F102=TRUE),"before","")</f>
        <v>before</v>
      </c>
      <c r="AK4" s="50" t="str">
        <f>IF(AND(ISBLANK('2 Create form'!C99)=FALSE,'2 Create form'!F103=TRUE),"at end","")</f>
        <v>at end</v>
      </c>
      <c r="AL4" s="54" t="str">
        <f>IF(AND(ISBLANK('2 Create form'!C99)=FALSE,'2 Create form'!F104=TRUE),"later","")</f>
        <v>later</v>
      </c>
      <c r="AM4" s="62"/>
      <c r="AN4" s="52" t="str">
        <f>IF(AND(ISBLANK('2 Create form'!C107)=FALSE,'2 Create form'!F110=TRUE),"before","")</f>
        <v>before</v>
      </c>
      <c r="AO4" s="50" t="str">
        <f>IF(AND(ISBLANK('2 Create form'!C107)=FALSE,'2 Create form'!F111=TRUE),"at end","")</f>
        <v>at end</v>
      </c>
      <c r="AP4" s="54" t="str">
        <f>IF(AND(ISBLANK('2 Create form'!C107)=FALSE,'2 Create form'!F112=TRUE),"later","")</f>
        <v>later</v>
      </c>
      <c r="AQ4" s="60"/>
      <c r="AR4" s="52" t="str">
        <f>IF(AND(ISBLANK('2 Create form'!C115)=FALSE,'2 Create form'!F118=TRUE),"before","")</f>
        <v>before</v>
      </c>
      <c r="AS4" s="50" t="str">
        <f>IF(AND(ISBLANK('2 Create form'!C115)=FALSE,'2 Create form'!F119=TRUE),"at end","")</f>
        <v>at end</v>
      </c>
      <c r="AT4" s="54" t="str">
        <f>IF(AND(ISBLANK('2 Create form'!C115)=FALSE,'2 Create form'!F120=TRUE),"later","")</f>
        <v>later</v>
      </c>
      <c r="AU4" s="62"/>
      <c r="AV4" s="52" t="str">
        <f>IF(AND(ISBLANK('2 Create form'!C123)=FALSE,'2 Create form'!F126=TRUE),"before","")</f>
        <v>before</v>
      </c>
      <c r="AW4" s="50" t="str">
        <f>IF(AND(ISBLANK('2 Create form'!C123)=FALSE,'2 Create form'!F127=TRUE),"at end","")</f>
        <v>at end</v>
      </c>
      <c r="AX4" s="54" t="str">
        <f>IF(AND(ISBLANK('2 Create form'!C123)=FALSE,'2 Create form'!F128=TRUE),"later","")</f>
        <v>later</v>
      </c>
      <c r="AY4" s="60"/>
      <c r="AZ4" s="52" t="str">
        <f>IF(AND(ISBLANK('2 Create form'!C131)=FALSE,'2 Create form'!F134=TRUE),"before","")</f>
        <v>before</v>
      </c>
      <c r="BA4" s="50" t="str">
        <f>IF(AND(ISBLANK('2 Create form'!C131)=FALSE,'2 Create form'!F135=TRUE),"at end","")</f>
        <v>at end</v>
      </c>
      <c r="BB4" s="54" t="str">
        <f>IF(AND(ISBLANK('2 Create form'!C131)=FALSE,'2 Create form'!F136=TRUE),"later","")</f>
        <v>later</v>
      </c>
      <c r="BC4" s="62"/>
      <c r="BD4" s="52" t="str">
        <f>IF(AND(ISBLANK('2 Create form'!C139)=FALSE,'2 Create form'!F142=TRUE),"before","")</f>
        <v>before</v>
      </c>
      <c r="BE4" s="50" t="str">
        <f>IF(AND(ISBLANK('2 Create form'!C139)=FALSE,'2 Create form'!F143=TRUE),"at end","")</f>
        <v>at end</v>
      </c>
      <c r="BF4" s="54" t="str">
        <f>IF(AND(ISBLANK('2 Create form'!C139)=FALSE,'2 Create form'!F144=TRUE),"later","")</f>
        <v>later</v>
      </c>
      <c r="BG4" s="60"/>
      <c r="BH4" s="52" t="str">
        <f>IF(AND(ISBLANK('2 Create form'!C147)=FALSE,'2 Create form'!F150=TRUE),"before","")</f>
        <v>before</v>
      </c>
      <c r="BI4" s="50" t="str">
        <f>IF(AND(ISBLANK('2 Create form'!C147)=FALSE,'2 Create form'!F151=TRUE),"at end","")</f>
        <v>at end</v>
      </c>
      <c r="BJ4" s="54" t="str">
        <f>IF(AND(ISBLANK('2 Create form'!C147)=FALSE,'2 Create form'!F152=TRUE),"later","")</f>
        <v>later</v>
      </c>
      <c r="BK4" s="62"/>
      <c r="BL4" s="52" t="str">
        <f>IF(AND(ISBLANK('2 Create form'!C155)=FALSE,'2 Create form'!F158=TRUE),"before","")</f>
        <v>before</v>
      </c>
      <c r="BM4" s="50" t="str">
        <f>IF(AND(ISBLANK('2 Create form'!C155)=FALSE,'2 Create form'!F159=TRUE),"at end","")</f>
        <v>at end</v>
      </c>
      <c r="BN4" s="54" t="str">
        <f>IF(AND(ISBLANK('2 Create form'!C155)=FALSE,'2 Create form'!F160=TRUE),"later","")</f>
        <v>later</v>
      </c>
      <c r="BO4" s="60"/>
      <c r="BP4" s="52" t="str">
        <f>IF(AND(ISBLANK('2 Create form'!C163)=FALSE,'2 Create form'!F166=TRUE),"before","")</f>
        <v>before</v>
      </c>
      <c r="BQ4" s="50" t="str">
        <f>IF(AND(ISBLANK('2 Create form'!C163)=FALSE,'2 Create form'!F167=TRUE),"at end","")</f>
        <v>at end</v>
      </c>
      <c r="BR4" s="54" t="str">
        <f>IF(AND(ISBLANK('2 Create form'!C163)=FALSE,'2 Create form'!F168=TRUE),"later","")</f>
        <v>later</v>
      </c>
      <c r="BS4" s="62"/>
      <c r="BT4" s="52" t="str">
        <f>IF(AND(ISBLANK('2 Create form'!C171)=FALSE,'2 Create form'!F174=TRUE),"before","")</f>
        <v>before</v>
      </c>
      <c r="BU4" s="50" t="str">
        <f>IF(AND(ISBLANK('2 Create form'!C171)=FALSE,'2 Create form'!F175=TRUE),"at end","")</f>
        <v>at end</v>
      </c>
      <c r="BV4" s="54" t="str">
        <f>IF(AND(ISBLANK('2 Create form'!C171)=FALSE,'2 Create form'!F176=TRUE),"later","")</f>
        <v>later</v>
      </c>
      <c r="BW4" s="60"/>
      <c r="BX4" s="52" t="str">
        <f>IF(AND(ISBLANK('2 Create form'!C179)=FALSE,'2 Create form'!F182=TRUE),"before","")</f>
        <v>before</v>
      </c>
      <c r="BY4" s="50" t="str">
        <f>IF(AND(ISBLANK('2 Create form'!C179)=FALSE,'2 Create form'!F183=TRUE),"at end","")</f>
        <v>at end</v>
      </c>
      <c r="BZ4" s="51" t="str">
        <f>IF(AND(ISBLANK('2 Create form'!C179)=FALSE,'2 Create form'!F184=TRUE),"later","")</f>
        <v>later</v>
      </c>
      <c r="CA4" s="62"/>
      <c r="CB4" s="52" t="str">
        <f>IF(AND(ISBLANK('2 Create form'!C187)=FALSE,'2 Create form'!F190=TRUE),"before","")</f>
        <v>before</v>
      </c>
      <c r="CC4" s="50" t="str">
        <f>IF(AND(ISBLANK('2 Create form'!C187)=FALSE,'2 Create form'!F191=TRUE),"at end","")</f>
        <v>at end</v>
      </c>
      <c r="CD4" s="54" t="str">
        <f>IF(AND(ISBLANK('2 Create form'!C187)=FALSE,'2 Create form'!F192=TRUE),"later","")</f>
        <v>later</v>
      </c>
    </row>
    <row r="5" spans="1:82" ht="14.25">
      <c r="A5" s="45" t="str">
        <f>IF('2 Create form'!$C$25&gt;=1,"Pax.","")</f>
        <v>Pax.</v>
      </c>
      <c r="B5" s="46">
        <f>IF('2 Create form'!$C$25&gt;=1,1,"")</f>
        <v>1</v>
      </c>
      <c r="C5" s="123"/>
      <c r="D5" s="59"/>
      <c r="E5" s="56"/>
      <c r="F5" s="57"/>
      <c r="G5" s="126"/>
      <c r="H5" s="103"/>
      <c r="I5" s="56"/>
      <c r="J5" s="57"/>
      <c r="K5" s="129"/>
      <c r="L5" s="59"/>
      <c r="M5" s="56"/>
      <c r="N5" s="57"/>
      <c r="O5" s="126"/>
      <c r="P5" s="59"/>
      <c r="Q5" s="56"/>
      <c r="R5" s="57"/>
      <c r="S5" s="129"/>
      <c r="T5" s="59"/>
      <c r="U5" s="56"/>
      <c r="V5" s="57"/>
      <c r="W5" s="126"/>
      <c r="X5" s="59"/>
      <c r="Y5" s="56"/>
      <c r="Z5" s="57"/>
      <c r="AA5" s="129"/>
      <c r="AB5" s="59"/>
      <c r="AC5" s="56"/>
      <c r="AD5" s="57"/>
      <c r="AE5" s="126"/>
      <c r="AF5" s="59"/>
      <c r="AG5" s="56"/>
      <c r="AH5" s="57"/>
      <c r="AI5" s="129"/>
      <c r="AJ5" s="59"/>
      <c r="AK5" s="56"/>
      <c r="AL5" s="57"/>
      <c r="AM5" s="126"/>
      <c r="AN5" s="59"/>
      <c r="AO5" s="56"/>
      <c r="AP5" s="57"/>
      <c r="AQ5" s="129"/>
      <c r="AR5" s="59"/>
      <c r="AS5" s="56"/>
      <c r="AT5" s="57"/>
      <c r="AU5" s="126"/>
      <c r="AV5" s="59"/>
      <c r="AW5" s="56"/>
      <c r="AX5" s="57"/>
      <c r="AY5" s="129"/>
      <c r="AZ5" s="59"/>
      <c r="BA5" s="56"/>
      <c r="BB5" s="57"/>
      <c r="BC5" s="126"/>
      <c r="BD5" s="59"/>
      <c r="BE5" s="56"/>
      <c r="BF5" s="57"/>
      <c r="BG5" s="129"/>
      <c r="BH5" s="59"/>
      <c r="BI5" s="56"/>
      <c r="BJ5" s="57"/>
      <c r="BK5" s="126"/>
      <c r="BL5" s="59"/>
      <c r="BM5" s="56"/>
      <c r="BN5" s="57"/>
      <c r="BO5" s="129"/>
      <c r="BP5" s="59"/>
      <c r="BQ5" s="56"/>
      <c r="BR5" s="57"/>
      <c r="BS5" s="126"/>
      <c r="BT5" s="59"/>
      <c r="BU5" s="56"/>
      <c r="BV5" s="57"/>
      <c r="BW5" s="129"/>
      <c r="BX5" s="59"/>
      <c r="BY5" s="56"/>
      <c r="BZ5" s="58"/>
      <c r="CA5" s="126"/>
      <c r="CB5" s="59"/>
      <c r="CC5" s="56"/>
      <c r="CD5" s="57"/>
    </row>
    <row r="6" spans="1:82" ht="14.25">
      <c r="A6" s="45" t="str">
        <f>IF('2 Create form'!$C$25&gt;=2,"Pax.","")</f>
        <v>Pax.</v>
      </c>
      <c r="B6" s="46">
        <f>IF('2 Create form'!$C$25&gt;=2,2,"")</f>
        <v>2</v>
      </c>
      <c r="C6" s="124"/>
      <c r="D6" s="59"/>
      <c r="E6" s="56"/>
      <c r="F6" s="57"/>
      <c r="G6" s="126"/>
      <c r="H6" s="103"/>
      <c r="I6" s="56"/>
      <c r="J6" s="57"/>
      <c r="K6" s="129"/>
      <c r="L6" s="59"/>
      <c r="M6" s="56"/>
      <c r="N6" s="57"/>
      <c r="O6" s="126"/>
      <c r="P6" s="59"/>
      <c r="Q6" s="56"/>
      <c r="R6" s="57"/>
      <c r="S6" s="129"/>
      <c r="T6" s="59"/>
      <c r="U6" s="56"/>
      <c r="V6" s="57"/>
      <c r="W6" s="126"/>
      <c r="X6" s="59"/>
      <c r="Y6" s="56"/>
      <c r="Z6" s="57"/>
      <c r="AA6" s="129"/>
      <c r="AB6" s="59"/>
      <c r="AC6" s="56"/>
      <c r="AD6" s="57"/>
      <c r="AE6" s="126"/>
      <c r="AF6" s="59"/>
      <c r="AG6" s="56"/>
      <c r="AH6" s="57"/>
      <c r="AI6" s="129"/>
      <c r="AJ6" s="59"/>
      <c r="AK6" s="56"/>
      <c r="AL6" s="57"/>
      <c r="AM6" s="126"/>
      <c r="AN6" s="59"/>
      <c r="AO6" s="56"/>
      <c r="AP6" s="57"/>
      <c r="AQ6" s="129"/>
      <c r="AR6" s="59"/>
      <c r="AS6" s="56"/>
      <c r="AT6" s="57"/>
      <c r="AU6" s="126"/>
      <c r="AV6" s="59"/>
      <c r="AW6" s="56"/>
      <c r="AX6" s="57"/>
      <c r="AY6" s="129"/>
      <c r="AZ6" s="59"/>
      <c r="BA6" s="56"/>
      <c r="BB6" s="57"/>
      <c r="BC6" s="126"/>
      <c r="BD6" s="59"/>
      <c r="BE6" s="56"/>
      <c r="BF6" s="57"/>
      <c r="BG6" s="129"/>
      <c r="BH6" s="59"/>
      <c r="BI6" s="56"/>
      <c r="BJ6" s="57"/>
      <c r="BK6" s="126"/>
      <c r="BL6" s="59"/>
      <c r="BM6" s="56"/>
      <c r="BN6" s="57"/>
      <c r="BO6" s="129"/>
      <c r="BP6" s="59"/>
      <c r="BQ6" s="56"/>
      <c r="BR6" s="57"/>
      <c r="BS6" s="126"/>
      <c r="BT6" s="59"/>
      <c r="BU6" s="56"/>
      <c r="BV6" s="57"/>
      <c r="BW6" s="129"/>
      <c r="BX6" s="59"/>
      <c r="BY6" s="56"/>
      <c r="BZ6" s="58"/>
      <c r="CA6" s="126"/>
      <c r="CB6" s="59"/>
      <c r="CC6" s="56"/>
      <c r="CD6" s="57"/>
    </row>
    <row r="7" spans="1:82" ht="14.25">
      <c r="A7" s="45" t="str">
        <f>IF('2 Create form'!$C$25&gt;=3,"Pax.","")</f>
        <v>Pax.</v>
      </c>
      <c r="B7" s="46">
        <f>IF('2 Create form'!$C$25&gt;=3,3,"")</f>
        <v>3</v>
      </c>
      <c r="C7" s="124"/>
      <c r="D7" s="59"/>
      <c r="E7" s="56"/>
      <c r="F7" s="57"/>
      <c r="G7" s="126"/>
      <c r="H7" s="103"/>
      <c r="I7" s="56"/>
      <c r="J7" s="57"/>
      <c r="K7" s="129"/>
      <c r="L7" s="59"/>
      <c r="M7" s="56"/>
      <c r="N7" s="57"/>
      <c r="O7" s="126"/>
      <c r="P7" s="59"/>
      <c r="Q7" s="56"/>
      <c r="R7" s="57"/>
      <c r="S7" s="129"/>
      <c r="T7" s="59"/>
      <c r="U7" s="56"/>
      <c r="V7" s="57"/>
      <c r="W7" s="126"/>
      <c r="X7" s="59"/>
      <c r="Y7" s="56"/>
      <c r="Z7" s="57"/>
      <c r="AA7" s="129"/>
      <c r="AB7" s="59"/>
      <c r="AC7" s="56"/>
      <c r="AD7" s="57"/>
      <c r="AE7" s="126"/>
      <c r="AF7" s="59"/>
      <c r="AG7" s="56"/>
      <c r="AH7" s="57"/>
      <c r="AI7" s="129"/>
      <c r="AJ7" s="59"/>
      <c r="AK7" s="56"/>
      <c r="AL7" s="57"/>
      <c r="AM7" s="126"/>
      <c r="AN7" s="59"/>
      <c r="AO7" s="56"/>
      <c r="AP7" s="57"/>
      <c r="AQ7" s="129"/>
      <c r="AR7" s="59"/>
      <c r="AS7" s="56"/>
      <c r="AT7" s="57"/>
      <c r="AU7" s="126"/>
      <c r="AV7" s="59"/>
      <c r="AW7" s="56"/>
      <c r="AX7" s="57"/>
      <c r="AY7" s="129"/>
      <c r="AZ7" s="59"/>
      <c r="BA7" s="56"/>
      <c r="BB7" s="57"/>
      <c r="BC7" s="126"/>
      <c r="BD7" s="59"/>
      <c r="BE7" s="56"/>
      <c r="BF7" s="57"/>
      <c r="BG7" s="129"/>
      <c r="BH7" s="59"/>
      <c r="BI7" s="56"/>
      <c r="BJ7" s="57"/>
      <c r="BK7" s="126"/>
      <c r="BL7" s="59"/>
      <c r="BM7" s="56"/>
      <c r="BN7" s="57"/>
      <c r="BO7" s="129"/>
      <c r="BP7" s="59"/>
      <c r="BQ7" s="56"/>
      <c r="BR7" s="57"/>
      <c r="BS7" s="126"/>
      <c r="BT7" s="59"/>
      <c r="BU7" s="56"/>
      <c r="BV7" s="57"/>
      <c r="BW7" s="129"/>
      <c r="BX7" s="59"/>
      <c r="BY7" s="56"/>
      <c r="BZ7" s="58"/>
      <c r="CA7" s="126"/>
      <c r="CB7" s="59"/>
      <c r="CC7" s="56"/>
      <c r="CD7" s="57"/>
    </row>
    <row r="8" spans="1:82" ht="14.25">
      <c r="A8" s="45" t="str">
        <f>IF('2 Create form'!$C$25&gt;=4,"Pax.","")</f>
        <v>Pax.</v>
      </c>
      <c r="B8" s="46">
        <f>IF('2 Create form'!$C$25&gt;=4,4,"")</f>
        <v>4</v>
      </c>
      <c r="C8" s="124"/>
      <c r="D8" s="59"/>
      <c r="E8" s="56"/>
      <c r="F8" s="57"/>
      <c r="G8" s="126"/>
      <c r="H8" s="103"/>
      <c r="I8" s="56"/>
      <c r="J8" s="57"/>
      <c r="K8" s="129"/>
      <c r="L8" s="59"/>
      <c r="M8" s="56"/>
      <c r="N8" s="57"/>
      <c r="O8" s="126"/>
      <c r="P8" s="59"/>
      <c r="Q8" s="56"/>
      <c r="R8" s="57"/>
      <c r="S8" s="129"/>
      <c r="T8" s="59"/>
      <c r="U8" s="56"/>
      <c r="V8" s="57"/>
      <c r="W8" s="126"/>
      <c r="X8" s="59"/>
      <c r="Y8" s="56"/>
      <c r="Z8" s="57"/>
      <c r="AA8" s="129"/>
      <c r="AB8" s="59"/>
      <c r="AC8" s="56"/>
      <c r="AD8" s="57"/>
      <c r="AE8" s="126"/>
      <c r="AF8" s="59"/>
      <c r="AG8" s="56"/>
      <c r="AH8" s="57"/>
      <c r="AI8" s="129"/>
      <c r="AJ8" s="59"/>
      <c r="AK8" s="56"/>
      <c r="AL8" s="57"/>
      <c r="AM8" s="126"/>
      <c r="AN8" s="59"/>
      <c r="AO8" s="56"/>
      <c r="AP8" s="57"/>
      <c r="AQ8" s="129"/>
      <c r="AR8" s="59"/>
      <c r="AS8" s="56"/>
      <c r="AT8" s="57"/>
      <c r="AU8" s="126"/>
      <c r="AV8" s="59"/>
      <c r="AW8" s="56"/>
      <c r="AX8" s="57"/>
      <c r="AY8" s="129"/>
      <c r="AZ8" s="59"/>
      <c r="BA8" s="56"/>
      <c r="BB8" s="57"/>
      <c r="BC8" s="126"/>
      <c r="BD8" s="59"/>
      <c r="BE8" s="56"/>
      <c r="BF8" s="57"/>
      <c r="BG8" s="129"/>
      <c r="BH8" s="59"/>
      <c r="BI8" s="56"/>
      <c r="BJ8" s="57"/>
      <c r="BK8" s="126"/>
      <c r="BL8" s="59"/>
      <c r="BM8" s="56"/>
      <c r="BN8" s="57"/>
      <c r="BO8" s="129"/>
      <c r="BP8" s="59"/>
      <c r="BQ8" s="56"/>
      <c r="BR8" s="57"/>
      <c r="BS8" s="126"/>
      <c r="BT8" s="59"/>
      <c r="BU8" s="56"/>
      <c r="BV8" s="57"/>
      <c r="BW8" s="129"/>
      <c r="BX8" s="59"/>
      <c r="BY8" s="56"/>
      <c r="BZ8" s="58"/>
      <c r="CA8" s="126"/>
      <c r="CB8" s="59"/>
      <c r="CC8" s="56"/>
      <c r="CD8" s="57"/>
    </row>
    <row r="9" spans="1:82" ht="14.25">
      <c r="A9" s="45" t="str">
        <f>IF('2 Create form'!$C$25&gt;=5,"Pax.","")</f>
        <v>Pax.</v>
      </c>
      <c r="B9" s="46">
        <f>IF('2 Create form'!$C$25&gt;=5,5,"")</f>
        <v>5</v>
      </c>
      <c r="C9" s="124"/>
      <c r="D9" s="59"/>
      <c r="E9" s="56"/>
      <c r="F9" s="57"/>
      <c r="G9" s="126"/>
      <c r="H9" s="103"/>
      <c r="I9" s="56"/>
      <c r="J9" s="57"/>
      <c r="K9" s="129"/>
      <c r="L9" s="59"/>
      <c r="M9" s="56"/>
      <c r="N9" s="57"/>
      <c r="O9" s="126"/>
      <c r="P9" s="59"/>
      <c r="Q9" s="56"/>
      <c r="R9" s="57"/>
      <c r="S9" s="129"/>
      <c r="T9" s="59"/>
      <c r="U9" s="56"/>
      <c r="V9" s="57"/>
      <c r="W9" s="126"/>
      <c r="X9" s="59"/>
      <c r="Y9" s="56"/>
      <c r="Z9" s="57"/>
      <c r="AA9" s="129"/>
      <c r="AB9" s="59"/>
      <c r="AC9" s="56"/>
      <c r="AD9" s="57"/>
      <c r="AE9" s="126"/>
      <c r="AF9" s="59"/>
      <c r="AG9" s="56"/>
      <c r="AH9" s="57"/>
      <c r="AI9" s="129"/>
      <c r="AJ9" s="59"/>
      <c r="AK9" s="56"/>
      <c r="AL9" s="57"/>
      <c r="AM9" s="126"/>
      <c r="AN9" s="59"/>
      <c r="AO9" s="56"/>
      <c r="AP9" s="57"/>
      <c r="AQ9" s="129"/>
      <c r="AR9" s="59"/>
      <c r="AS9" s="56"/>
      <c r="AT9" s="57"/>
      <c r="AU9" s="126"/>
      <c r="AV9" s="59"/>
      <c r="AW9" s="56"/>
      <c r="AX9" s="57"/>
      <c r="AY9" s="129"/>
      <c r="AZ9" s="59"/>
      <c r="BA9" s="56"/>
      <c r="BB9" s="57"/>
      <c r="BC9" s="126"/>
      <c r="BD9" s="59"/>
      <c r="BE9" s="56"/>
      <c r="BF9" s="57"/>
      <c r="BG9" s="129"/>
      <c r="BH9" s="59"/>
      <c r="BI9" s="56"/>
      <c r="BJ9" s="57"/>
      <c r="BK9" s="126"/>
      <c r="BL9" s="59"/>
      <c r="BM9" s="56"/>
      <c r="BN9" s="57"/>
      <c r="BO9" s="129"/>
      <c r="BP9" s="59"/>
      <c r="BQ9" s="56"/>
      <c r="BR9" s="57"/>
      <c r="BS9" s="126"/>
      <c r="BT9" s="59"/>
      <c r="BU9" s="56"/>
      <c r="BV9" s="57"/>
      <c r="BW9" s="129"/>
      <c r="BX9" s="59"/>
      <c r="BY9" s="56"/>
      <c r="BZ9" s="58"/>
      <c r="CA9" s="126"/>
      <c r="CB9" s="59"/>
      <c r="CC9" s="56"/>
      <c r="CD9" s="57"/>
    </row>
    <row r="10" spans="1:82" ht="14.25">
      <c r="A10" s="45" t="str">
        <f>IF('2 Create form'!$C$25&gt;=6,"Pax.","")</f>
        <v>Pax.</v>
      </c>
      <c r="B10" s="46">
        <f>IF('2 Create form'!$C$25&gt;=6,6,"")</f>
        <v>6</v>
      </c>
      <c r="C10" s="124"/>
      <c r="D10" s="59"/>
      <c r="E10" s="56"/>
      <c r="F10" s="57"/>
      <c r="G10" s="126"/>
      <c r="H10" s="103"/>
      <c r="I10" s="56"/>
      <c r="J10" s="57"/>
      <c r="K10" s="129"/>
      <c r="L10" s="59"/>
      <c r="M10" s="56"/>
      <c r="N10" s="57"/>
      <c r="O10" s="126"/>
      <c r="P10" s="59"/>
      <c r="Q10" s="56"/>
      <c r="R10" s="57"/>
      <c r="S10" s="129"/>
      <c r="T10" s="59"/>
      <c r="U10" s="56"/>
      <c r="V10" s="57"/>
      <c r="W10" s="126"/>
      <c r="X10" s="59"/>
      <c r="Y10" s="56"/>
      <c r="Z10" s="57"/>
      <c r="AA10" s="129"/>
      <c r="AB10" s="59"/>
      <c r="AC10" s="56"/>
      <c r="AD10" s="57"/>
      <c r="AE10" s="126"/>
      <c r="AF10" s="59"/>
      <c r="AG10" s="56"/>
      <c r="AH10" s="57"/>
      <c r="AI10" s="129"/>
      <c r="AJ10" s="59"/>
      <c r="AK10" s="56"/>
      <c r="AL10" s="57"/>
      <c r="AM10" s="126"/>
      <c r="AN10" s="59"/>
      <c r="AO10" s="56"/>
      <c r="AP10" s="57"/>
      <c r="AQ10" s="129"/>
      <c r="AR10" s="59"/>
      <c r="AS10" s="56"/>
      <c r="AT10" s="57"/>
      <c r="AU10" s="126"/>
      <c r="AV10" s="59"/>
      <c r="AW10" s="56"/>
      <c r="AX10" s="57"/>
      <c r="AY10" s="129"/>
      <c r="AZ10" s="59"/>
      <c r="BA10" s="56"/>
      <c r="BB10" s="57"/>
      <c r="BC10" s="126"/>
      <c r="BD10" s="59"/>
      <c r="BE10" s="56"/>
      <c r="BF10" s="57"/>
      <c r="BG10" s="129"/>
      <c r="BH10" s="59"/>
      <c r="BI10" s="56"/>
      <c r="BJ10" s="57"/>
      <c r="BK10" s="126"/>
      <c r="BL10" s="59"/>
      <c r="BM10" s="56"/>
      <c r="BN10" s="57"/>
      <c r="BO10" s="129"/>
      <c r="BP10" s="59"/>
      <c r="BQ10" s="56"/>
      <c r="BR10" s="57"/>
      <c r="BS10" s="126"/>
      <c r="BT10" s="59"/>
      <c r="BU10" s="56"/>
      <c r="BV10" s="57"/>
      <c r="BW10" s="129"/>
      <c r="BX10" s="59"/>
      <c r="BY10" s="56"/>
      <c r="BZ10" s="58"/>
      <c r="CA10" s="126"/>
      <c r="CB10" s="59"/>
      <c r="CC10" s="56"/>
      <c r="CD10" s="57"/>
    </row>
    <row r="11" spans="1:82" ht="14.25">
      <c r="A11" s="45" t="str">
        <f>IF('2 Create form'!$C$25&gt;=7,"Pax.","")</f>
        <v>Pax.</v>
      </c>
      <c r="B11" s="46">
        <f>IF('2 Create form'!$C$25&gt;=7,7,"")</f>
        <v>7</v>
      </c>
      <c r="C11" s="124"/>
      <c r="D11" s="59"/>
      <c r="E11" s="56"/>
      <c r="F11" s="57"/>
      <c r="G11" s="126"/>
      <c r="H11" s="103"/>
      <c r="I11" s="56"/>
      <c r="J11" s="57"/>
      <c r="K11" s="129"/>
      <c r="L11" s="59"/>
      <c r="M11" s="56"/>
      <c r="N11" s="57"/>
      <c r="O11" s="126"/>
      <c r="P11" s="59"/>
      <c r="Q11" s="56"/>
      <c r="R11" s="57"/>
      <c r="S11" s="129"/>
      <c r="T11" s="59"/>
      <c r="U11" s="56"/>
      <c r="V11" s="57"/>
      <c r="W11" s="126"/>
      <c r="X11" s="59"/>
      <c r="Y11" s="56"/>
      <c r="Z11" s="57"/>
      <c r="AA11" s="129"/>
      <c r="AB11" s="59"/>
      <c r="AC11" s="56"/>
      <c r="AD11" s="57"/>
      <c r="AE11" s="126"/>
      <c r="AF11" s="59"/>
      <c r="AG11" s="56"/>
      <c r="AH11" s="57"/>
      <c r="AI11" s="129"/>
      <c r="AJ11" s="59"/>
      <c r="AK11" s="56"/>
      <c r="AL11" s="57"/>
      <c r="AM11" s="126"/>
      <c r="AN11" s="59"/>
      <c r="AO11" s="56"/>
      <c r="AP11" s="57"/>
      <c r="AQ11" s="129"/>
      <c r="AR11" s="59"/>
      <c r="AS11" s="56"/>
      <c r="AT11" s="57"/>
      <c r="AU11" s="126"/>
      <c r="AV11" s="59"/>
      <c r="AW11" s="56"/>
      <c r="AX11" s="57"/>
      <c r="AY11" s="129"/>
      <c r="AZ11" s="59"/>
      <c r="BA11" s="56"/>
      <c r="BB11" s="57"/>
      <c r="BC11" s="126"/>
      <c r="BD11" s="59"/>
      <c r="BE11" s="56"/>
      <c r="BF11" s="57"/>
      <c r="BG11" s="129"/>
      <c r="BH11" s="59"/>
      <c r="BI11" s="56"/>
      <c r="BJ11" s="57"/>
      <c r="BK11" s="126"/>
      <c r="BL11" s="59"/>
      <c r="BM11" s="56"/>
      <c r="BN11" s="57"/>
      <c r="BO11" s="129"/>
      <c r="BP11" s="59"/>
      <c r="BQ11" s="56"/>
      <c r="BR11" s="57"/>
      <c r="BS11" s="126"/>
      <c r="BT11" s="59"/>
      <c r="BU11" s="56"/>
      <c r="BV11" s="57"/>
      <c r="BW11" s="129"/>
      <c r="BX11" s="59"/>
      <c r="BY11" s="56"/>
      <c r="BZ11" s="58"/>
      <c r="CA11" s="126"/>
      <c r="CB11" s="59"/>
      <c r="CC11" s="56"/>
      <c r="CD11" s="57"/>
    </row>
    <row r="12" spans="1:82" ht="14.25">
      <c r="A12" s="45" t="str">
        <f>IF('2 Create form'!$C$25&gt;=8,"Pax.","")</f>
        <v>Pax.</v>
      </c>
      <c r="B12" s="46">
        <f>IF('2 Create form'!$C$25&gt;=8,8,"")</f>
        <v>8</v>
      </c>
      <c r="C12" s="124"/>
      <c r="D12" s="59"/>
      <c r="E12" s="56"/>
      <c r="F12" s="57"/>
      <c r="G12" s="126"/>
      <c r="H12" s="103"/>
      <c r="I12" s="56"/>
      <c r="J12" s="57"/>
      <c r="K12" s="129"/>
      <c r="L12" s="59"/>
      <c r="M12" s="56"/>
      <c r="N12" s="57"/>
      <c r="O12" s="126"/>
      <c r="P12" s="59"/>
      <c r="Q12" s="56"/>
      <c r="R12" s="57"/>
      <c r="S12" s="129"/>
      <c r="T12" s="59"/>
      <c r="U12" s="56"/>
      <c r="V12" s="57"/>
      <c r="W12" s="126"/>
      <c r="X12" s="59"/>
      <c r="Y12" s="56"/>
      <c r="Z12" s="57"/>
      <c r="AA12" s="129"/>
      <c r="AB12" s="59"/>
      <c r="AC12" s="56"/>
      <c r="AD12" s="57"/>
      <c r="AE12" s="126"/>
      <c r="AF12" s="59"/>
      <c r="AG12" s="56"/>
      <c r="AH12" s="57"/>
      <c r="AI12" s="129"/>
      <c r="AJ12" s="59"/>
      <c r="AK12" s="56"/>
      <c r="AL12" s="57"/>
      <c r="AM12" s="126"/>
      <c r="AN12" s="59"/>
      <c r="AO12" s="56"/>
      <c r="AP12" s="57"/>
      <c r="AQ12" s="129"/>
      <c r="AR12" s="59"/>
      <c r="AS12" s="56"/>
      <c r="AT12" s="57"/>
      <c r="AU12" s="126"/>
      <c r="AV12" s="59"/>
      <c r="AW12" s="56"/>
      <c r="AX12" s="57"/>
      <c r="AY12" s="129"/>
      <c r="AZ12" s="59"/>
      <c r="BA12" s="56"/>
      <c r="BB12" s="57"/>
      <c r="BC12" s="126"/>
      <c r="BD12" s="59"/>
      <c r="BE12" s="56"/>
      <c r="BF12" s="57"/>
      <c r="BG12" s="129"/>
      <c r="BH12" s="59"/>
      <c r="BI12" s="56"/>
      <c r="BJ12" s="57"/>
      <c r="BK12" s="126"/>
      <c r="BL12" s="59"/>
      <c r="BM12" s="56"/>
      <c r="BN12" s="57"/>
      <c r="BO12" s="129"/>
      <c r="BP12" s="59"/>
      <c r="BQ12" s="56"/>
      <c r="BR12" s="57"/>
      <c r="BS12" s="126"/>
      <c r="BT12" s="59"/>
      <c r="BU12" s="56"/>
      <c r="BV12" s="57"/>
      <c r="BW12" s="129"/>
      <c r="BX12" s="59"/>
      <c r="BY12" s="56"/>
      <c r="BZ12" s="58"/>
      <c r="CA12" s="126"/>
      <c r="CB12" s="59"/>
      <c r="CC12" s="56"/>
      <c r="CD12" s="57"/>
    </row>
    <row r="13" spans="1:82" ht="14.25">
      <c r="A13" s="45" t="str">
        <f>IF('2 Create form'!$C$25&gt;=9,"Pax.","")</f>
        <v>Pax.</v>
      </c>
      <c r="B13" s="46">
        <f>IF('2 Create form'!$C$25&gt;=9,9,"")</f>
        <v>9</v>
      </c>
      <c r="C13" s="124"/>
      <c r="D13" s="59"/>
      <c r="E13" s="56"/>
      <c r="F13" s="57"/>
      <c r="G13" s="126"/>
      <c r="H13" s="103"/>
      <c r="I13" s="56"/>
      <c r="J13" s="57"/>
      <c r="K13" s="129"/>
      <c r="L13" s="59"/>
      <c r="M13" s="56"/>
      <c r="N13" s="57"/>
      <c r="O13" s="126"/>
      <c r="P13" s="59"/>
      <c r="Q13" s="56"/>
      <c r="R13" s="57"/>
      <c r="S13" s="129"/>
      <c r="T13" s="59"/>
      <c r="U13" s="56"/>
      <c r="V13" s="57"/>
      <c r="W13" s="126"/>
      <c r="X13" s="59"/>
      <c r="Y13" s="56"/>
      <c r="Z13" s="57"/>
      <c r="AA13" s="129"/>
      <c r="AB13" s="59"/>
      <c r="AC13" s="56"/>
      <c r="AD13" s="57"/>
      <c r="AE13" s="126"/>
      <c r="AF13" s="59"/>
      <c r="AG13" s="56"/>
      <c r="AH13" s="57"/>
      <c r="AI13" s="129"/>
      <c r="AJ13" s="59"/>
      <c r="AK13" s="56"/>
      <c r="AL13" s="57"/>
      <c r="AM13" s="126"/>
      <c r="AN13" s="59"/>
      <c r="AO13" s="56"/>
      <c r="AP13" s="57"/>
      <c r="AQ13" s="129"/>
      <c r="AR13" s="59"/>
      <c r="AS13" s="56"/>
      <c r="AT13" s="57"/>
      <c r="AU13" s="126"/>
      <c r="AV13" s="59"/>
      <c r="AW13" s="56"/>
      <c r="AX13" s="57"/>
      <c r="AY13" s="129"/>
      <c r="AZ13" s="59"/>
      <c r="BA13" s="56"/>
      <c r="BB13" s="57"/>
      <c r="BC13" s="126"/>
      <c r="BD13" s="59"/>
      <c r="BE13" s="56"/>
      <c r="BF13" s="57"/>
      <c r="BG13" s="129"/>
      <c r="BH13" s="59"/>
      <c r="BI13" s="56"/>
      <c r="BJ13" s="57"/>
      <c r="BK13" s="126"/>
      <c r="BL13" s="59"/>
      <c r="BM13" s="56"/>
      <c r="BN13" s="57"/>
      <c r="BO13" s="129"/>
      <c r="BP13" s="59"/>
      <c r="BQ13" s="56"/>
      <c r="BR13" s="57"/>
      <c r="BS13" s="126"/>
      <c r="BT13" s="59"/>
      <c r="BU13" s="56"/>
      <c r="BV13" s="57"/>
      <c r="BW13" s="129"/>
      <c r="BX13" s="59"/>
      <c r="BY13" s="56"/>
      <c r="BZ13" s="58"/>
      <c r="CA13" s="126"/>
      <c r="CB13" s="59"/>
      <c r="CC13" s="56"/>
      <c r="CD13" s="57"/>
    </row>
    <row r="14" spans="1:82" ht="14.25">
      <c r="A14" s="45" t="str">
        <f>IF('2 Create form'!$C$25&gt;=10,"Pax.","")</f>
        <v>Pax.</v>
      </c>
      <c r="B14" s="46">
        <f>IF('2 Create form'!$C$25&gt;=10,10,"")</f>
        <v>10</v>
      </c>
      <c r="C14" s="124"/>
      <c r="D14" s="59"/>
      <c r="E14" s="56"/>
      <c r="F14" s="57"/>
      <c r="G14" s="126"/>
      <c r="H14" s="103"/>
      <c r="I14" s="56"/>
      <c r="J14" s="57"/>
      <c r="K14" s="129"/>
      <c r="L14" s="59"/>
      <c r="M14" s="56"/>
      <c r="N14" s="57"/>
      <c r="O14" s="126"/>
      <c r="P14" s="59"/>
      <c r="Q14" s="56"/>
      <c r="R14" s="57"/>
      <c r="S14" s="129"/>
      <c r="T14" s="59"/>
      <c r="U14" s="56"/>
      <c r="V14" s="57"/>
      <c r="W14" s="126"/>
      <c r="X14" s="59"/>
      <c r="Y14" s="56"/>
      <c r="Z14" s="57"/>
      <c r="AA14" s="129"/>
      <c r="AB14" s="59"/>
      <c r="AC14" s="56"/>
      <c r="AD14" s="57"/>
      <c r="AE14" s="126"/>
      <c r="AF14" s="59"/>
      <c r="AG14" s="56"/>
      <c r="AH14" s="57"/>
      <c r="AI14" s="129"/>
      <c r="AJ14" s="59"/>
      <c r="AK14" s="56"/>
      <c r="AL14" s="57"/>
      <c r="AM14" s="126"/>
      <c r="AN14" s="59"/>
      <c r="AO14" s="56"/>
      <c r="AP14" s="57"/>
      <c r="AQ14" s="129"/>
      <c r="AR14" s="59"/>
      <c r="AS14" s="56"/>
      <c r="AT14" s="57"/>
      <c r="AU14" s="126"/>
      <c r="AV14" s="59"/>
      <c r="AW14" s="56"/>
      <c r="AX14" s="57"/>
      <c r="AY14" s="129"/>
      <c r="AZ14" s="59"/>
      <c r="BA14" s="56"/>
      <c r="BB14" s="57"/>
      <c r="BC14" s="126"/>
      <c r="BD14" s="59"/>
      <c r="BE14" s="56"/>
      <c r="BF14" s="57"/>
      <c r="BG14" s="129"/>
      <c r="BH14" s="59"/>
      <c r="BI14" s="56"/>
      <c r="BJ14" s="57"/>
      <c r="BK14" s="126"/>
      <c r="BL14" s="59"/>
      <c r="BM14" s="56"/>
      <c r="BN14" s="57"/>
      <c r="BO14" s="129"/>
      <c r="BP14" s="59"/>
      <c r="BQ14" s="56"/>
      <c r="BR14" s="57"/>
      <c r="BS14" s="126"/>
      <c r="BT14" s="59"/>
      <c r="BU14" s="56"/>
      <c r="BV14" s="57"/>
      <c r="BW14" s="129"/>
      <c r="BX14" s="59"/>
      <c r="BY14" s="56"/>
      <c r="BZ14" s="58"/>
      <c r="CA14" s="126"/>
      <c r="CB14" s="59"/>
      <c r="CC14" s="56"/>
      <c r="CD14" s="57"/>
    </row>
    <row r="15" spans="1:82" ht="14.25">
      <c r="A15" s="45" t="str">
        <f>IF('2 Create form'!$C$25&gt;=11,"Pax.","")</f>
        <v>Pax.</v>
      </c>
      <c r="B15" s="46">
        <f>IF('2 Create form'!$C$25&gt;=11,11,"")</f>
        <v>11</v>
      </c>
      <c r="C15" s="124"/>
      <c r="D15" s="59"/>
      <c r="E15" s="56"/>
      <c r="F15" s="57"/>
      <c r="G15" s="126"/>
      <c r="H15" s="103"/>
      <c r="I15" s="56"/>
      <c r="J15" s="57"/>
      <c r="K15" s="129"/>
      <c r="L15" s="59"/>
      <c r="M15" s="56"/>
      <c r="N15" s="57"/>
      <c r="O15" s="126"/>
      <c r="P15" s="59"/>
      <c r="Q15" s="56"/>
      <c r="R15" s="57"/>
      <c r="S15" s="129"/>
      <c r="T15" s="59"/>
      <c r="U15" s="56"/>
      <c r="V15" s="57"/>
      <c r="W15" s="126"/>
      <c r="X15" s="59"/>
      <c r="Y15" s="56"/>
      <c r="Z15" s="57"/>
      <c r="AA15" s="129"/>
      <c r="AB15" s="59"/>
      <c r="AC15" s="56"/>
      <c r="AD15" s="57"/>
      <c r="AE15" s="126"/>
      <c r="AF15" s="59"/>
      <c r="AG15" s="56"/>
      <c r="AH15" s="57"/>
      <c r="AI15" s="129"/>
      <c r="AJ15" s="59"/>
      <c r="AK15" s="56"/>
      <c r="AL15" s="57"/>
      <c r="AM15" s="126"/>
      <c r="AN15" s="59"/>
      <c r="AO15" s="56"/>
      <c r="AP15" s="57"/>
      <c r="AQ15" s="129"/>
      <c r="AR15" s="59"/>
      <c r="AS15" s="56"/>
      <c r="AT15" s="57"/>
      <c r="AU15" s="126"/>
      <c r="AV15" s="59"/>
      <c r="AW15" s="56"/>
      <c r="AX15" s="57"/>
      <c r="AY15" s="129"/>
      <c r="AZ15" s="59"/>
      <c r="BA15" s="56"/>
      <c r="BB15" s="57"/>
      <c r="BC15" s="126"/>
      <c r="BD15" s="59"/>
      <c r="BE15" s="56"/>
      <c r="BF15" s="57"/>
      <c r="BG15" s="129"/>
      <c r="BH15" s="59"/>
      <c r="BI15" s="56"/>
      <c r="BJ15" s="57"/>
      <c r="BK15" s="126"/>
      <c r="BL15" s="59"/>
      <c r="BM15" s="56"/>
      <c r="BN15" s="57"/>
      <c r="BO15" s="129"/>
      <c r="BP15" s="59"/>
      <c r="BQ15" s="56"/>
      <c r="BR15" s="57"/>
      <c r="BS15" s="126"/>
      <c r="BT15" s="59"/>
      <c r="BU15" s="56"/>
      <c r="BV15" s="57"/>
      <c r="BW15" s="129"/>
      <c r="BX15" s="59"/>
      <c r="BY15" s="56"/>
      <c r="BZ15" s="58"/>
      <c r="CA15" s="126"/>
      <c r="CB15" s="59"/>
      <c r="CC15" s="56"/>
      <c r="CD15" s="57"/>
    </row>
    <row r="16" spans="1:82" ht="14.25">
      <c r="A16" s="45" t="str">
        <f>IF('2 Create form'!$C$25&gt;=12,"Pax.","")</f>
        <v>Pax.</v>
      </c>
      <c r="B16" s="46">
        <f>IF('2 Create form'!$C$25&gt;=12,12,"")</f>
        <v>12</v>
      </c>
      <c r="C16" s="124"/>
      <c r="D16" s="59"/>
      <c r="E16" s="56"/>
      <c r="F16" s="57"/>
      <c r="G16" s="126"/>
      <c r="H16" s="103"/>
      <c r="I16" s="56"/>
      <c r="J16" s="57"/>
      <c r="K16" s="129"/>
      <c r="L16" s="59"/>
      <c r="M16" s="56"/>
      <c r="N16" s="57"/>
      <c r="O16" s="126"/>
      <c r="P16" s="59"/>
      <c r="Q16" s="56"/>
      <c r="R16" s="57"/>
      <c r="S16" s="129"/>
      <c r="T16" s="59"/>
      <c r="U16" s="56"/>
      <c r="V16" s="57"/>
      <c r="W16" s="126"/>
      <c r="X16" s="59"/>
      <c r="Y16" s="56"/>
      <c r="Z16" s="57"/>
      <c r="AA16" s="129"/>
      <c r="AB16" s="59"/>
      <c r="AC16" s="56"/>
      <c r="AD16" s="57"/>
      <c r="AE16" s="126"/>
      <c r="AF16" s="59"/>
      <c r="AG16" s="56"/>
      <c r="AH16" s="57"/>
      <c r="AI16" s="129"/>
      <c r="AJ16" s="59"/>
      <c r="AK16" s="56"/>
      <c r="AL16" s="57"/>
      <c r="AM16" s="126"/>
      <c r="AN16" s="59"/>
      <c r="AO16" s="56"/>
      <c r="AP16" s="57"/>
      <c r="AQ16" s="129"/>
      <c r="AR16" s="59"/>
      <c r="AS16" s="56"/>
      <c r="AT16" s="57"/>
      <c r="AU16" s="126"/>
      <c r="AV16" s="59"/>
      <c r="AW16" s="56"/>
      <c r="AX16" s="57"/>
      <c r="AY16" s="129"/>
      <c r="AZ16" s="59"/>
      <c r="BA16" s="56"/>
      <c r="BB16" s="57"/>
      <c r="BC16" s="126"/>
      <c r="BD16" s="59"/>
      <c r="BE16" s="56"/>
      <c r="BF16" s="57"/>
      <c r="BG16" s="129"/>
      <c r="BH16" s="59"/>
      <c r="BI16" s="56"/>
      <c r="BJ16" s="57"/>
      <c r="BK16" s="126"/>
      <c r="BL16" s="59"/>
      <c r="BM16" s="56"/>
      <c r="BN16" s="57"/>
      <c r="BO16" s="129"/>
      <c r="BP16" s="59"/>
      <c r="BQ16" s="56"/>
      <c r="BR16" s="57"/>
      <c r="BS16" s="126"/>
      <c r="BT16" s="59"/>
      <c r="BU16" s="56"/>
      <c r="BV16" s="57"/>
      <c r="BW16" s="129"/>
      <c r="BX16" s="59"/>
      <c r="BY16" s="56"/>
      <c r="BZ16" s="58"/>
      <c r="CA16" s="126"/>
      <c r="CB16" s="59"/>
      <c r="CC16" s="56"/>
      <c r="CD16" s="57"/>
    </row>
    <row r="17" spans="1:82" ht="14.25">
      <c r="A17" s="45" t="str">
        <f>IF('2 Create form'!$C$25&gt;=13,"Pax.","")</f>
        <v>Pax.</v>
      </c>
      <c r="B17" s="46">
        <f>IF('2 Create form'!$C$25&gt;=13,13,"")</f>
        <v>13</v>
      </c>
      <c r="C17" s="124"/>
      <c r="D17" s="59"/>
      <c r="E17" s="56"/>
      <c r="F17" s="57"/>
      <c r="G17" s="126"/>
      <c r="H17" s="103"/>
      <c r="I17" s="56"/>
      <c r="J17" s="57"/>
      <c r="K17" s="129"/>
      <c r="L17" s="59"/>
      <c r="M17" s="56"/>
      <c r="N17" s="57"/>
      <c r="O17" s="126"/>
      <c r="P17" s="59"/>
      <c r="Q17" s="56"/>
      <c r="R17" s="57"/>
      <c r="S17" s="129"/>
      <c r="T17" s="59"/>
      <c r="U17" s="56"/>
      <c r="V17" s="57"/>
      <c r="W17" s="126"/>
      <c r="X17" s="59"/>
      <c r="Y17" s="56"/>
      <c r="Z17" s="57"/>
      <c r="AA17" s="129"/>
      <c r="AB17" s="59"/>
      <c r="AC17" s="56"/>
      <c r="AD17" s="57"/>
      <c r="AE17" s="126"/>
      <c r="AF17" s="59"/>
      <c r="AG17" s="56"/>
      <c r="AH17" s="57"/>
      <c r="AI17" s="129"/>
      <c r="AJ17" s="59"/>
      <c r="AK17" s="56"/>
      <c r="AL17" s="57"/>
      <c r="AM17" s="126"/>
      <c r="AN17" s="59"/>
      <c r="AO17" s="56"/>
      <c r="AP17" s="57"/>
      <c r="AQ17" s="129"/>
      <c r="AR17" s="59"/>
      <c r="AS17" s="56"/>
      <c r="AT17" s="57"/>
      <c r="AU17" s="126"/>
      <c r="AV17" s="59"/>
      <c r="AW17" s="56"/>
      <c r="AX17" s="57"/>
      <c r="AY17" s="129"/>
      <c r="AZ17" s="59"/>
      <c r="BA17" s="56"/>
      <c r="BB17" s="57"/>
      <c r="BC17" s="126"/>
      <c r="BD17" s="59"/>
      <c r="BE17" s="56"/>
      <c r="BF17" s="57"/>
      <c r="BG17" s="129"/>
      <c r="BH17" s="59"/>
      <c r="BI17" s="56"/>
      <c r="BJ17" s="57"/>
      <c r="BK17" s="126"/>
      <c r="BL17" s="59"/>
      <c r="BM17" s="56"/>
      <c r="BN17" s="57"/>
      <c r="BO17" s="129"/>
      <c r="BP17" s="59"/>
      <c r="BQ17" s="56"/>
      <c r="BR17" s="57"/>
      <c r="BS17" s="126"/>
      <c r="BT17" s="59"/>
      <c r="BU17" s="56"/>
      <c r="BV17" s="57"/>
      <c r="BW17" s="129"/>
      <c r="BX17" s="59"/>
      <c r="BY17" s="56"/>
      <c r="BZ17" s="58"/>
      <c r="CA17" s="126"/>
      <c r="CB17" s="59"/>
      <c r="CC17" s="56"/>
      <c r="CD17" s="57"/>
    </row>
    <row r="18" spans="1:82" ht="14.25">
      <c r="A18" s="45" t="str">
        <f>IF('2 Create form'!$C$25&gt;=14,"Pax.","")</f>
        <v>Pax.</v>
      </c>
      <c r="B18" s="46">
        <f>IF('2 Create form'!$C$25&gt;=14,14,"")</f>
        <v>14</v>
      </c>
      <c r="C18" s="124"/>
      <c r="D18" s="59"/>
      <c r="E18" s="56"/>
      <c r="F18" s="57"/>
      <c r="G18" s="126"/>
      <c r="H18" s="103"/>
      <c r="I18" s="56"/>
      <c r="J18" s="57"/>
      <c r="K18" s="129"/>
      <c r="L18" s="59"/>
      <c r="M18" s="56"/>
      <c r="N18" s="57"/>
      <c r="O18" s="126"/>
      <c r="P18" s="59"/>
      <c r="Q18" s="56"/>
      <c r="R18" s="57"/>
      <c r="S18" s="129"/>
      <c r="T18" s="59"/>
      <c r="U18" s="56"/>
      <c r="V18" s="57"/>
      <c r="W18" s="126"/>
      <c r="X18" s="59"/>
      <c r="Y18" s="56"/>
      <c r="Z18" s="57"/>
      <c r="AA18" s="129"/>
      <c r="AB18" s="59"/>
      <c r="AC18" s="56"/>
      <c r="AD18" s="57"/>
      <c r="AE18" s="126"/>
      <c r="AF18" s="59"/>
      <c r="AG18" s="56"/>
      <c r="AH18" s="57"/>
      <c r="AI18" s="129"/>
      <c r="AJ18" s="59"/>
      <c r="AK18" s="56"/>
      <c r="AL18" s="57"/>
      <c r="AM18" s="126"/>
      <c r="AN18" s="59"/>
      <c r="AO18" s="56"/>
      <c r="AP18" s="57"/>
      <c r="AQ18" s="129"/>
      <c r="AR18" s="59"/>
      <c r="AS18" s="56"/>
      <c r="AT18" s="57"/>
      <c r="AU18" s="126"/>
      <c r="AV18" s="59"/>
      <c r="AW18" s="56"/>
      <c r="AX18" s="57"/>
      <c r="AY18" s="129"/>
      <c r="AZ18" s="59"/>
      <c r="BA18" s="56"/>
      <c r="BB18" s="57"/>
      <c r="BC18" s="126"/>
      <c r="BD18" s="59"/>
      <c r="BE18" s="56"/>
      <c r="BF18" s="57"/>
      <c r="BG18" s="129"/>
      <c r="BH18" s="59"/>
      <c r="BI18" s="56"/>
      <c r="BJ18" s="57"/>
      <c r="BK18" s="126"/>
      <c r="BL18" s="59"/>
      <c r="BM18" s="56"/>
      <c r="BN18" s="57"/>
      <c r="BO18" s="129"/>
      <c r="BP18" s="59"/>
      <c r="BQ18" s="56"/>
      <c r="BR18" s="57"/>
      <c r="BS18" s="126"/>
      <c r="BT18" s="59"/>
      <c r="BU18" s="56"/>
      <c r="BV18" s="57"/>
      <c r="BW18" s="129"/>
      <c r="BX18" s="59"/>
      <c r="BY18" s="56"/>
      <c r="BZ18" s="58"/>
      <c r="CA18" s="126"/>
      <c r="CB18" s="59"/>
      <c r="CC18" s="56"/>
      <c r="CD18" s="57"/>
    </row>
    <row r="19" spans="1:82" ht="14.25">
      <c r="A19" s="45" t="str">
        <f>IF('2 Create form'!$C$25&gt;=15,"Pax.","")</f>
        <v>Pax.</v>
      </c>
      <c r="B19" s="46">
        <f>IF('2 Create form'!$C$25&gt;=15,15,"")</f>
        <v>15</v>
      </c>
      <c r="C19" s="124"/>
      <c r="D19" s="59"/>
      <c r="E19" s="56"/>
      <c r="F19" s="57"/>
      <c r="G19" s="126"/>
      <c r="H19" s="103"/>
      <c r="I19" s="56"/>
      <c r="J19" s="57"/>
      <c r="K19" s="129"/>
      <c r="L19" s="59"/>
      <c r="M19" s="56"/>
      <c r="N19" s="57"/>
      <c r="O19" s="126"/>
      <c r="P19" s="59"/>
      <c r="Q19" s="56"/>
      <c r="R19" s="57"/>
      <c r="S19" s="129"/>
      <c r="T19" s="59"/>
      <c r="U19" s="56"/>
      <c r="V19" s="57"/>
      <c r="W19" s="126"/>
      <c r="X19" s="59"/>
      <c r="Y19" s="56"/>
      <c r="Z19" s="57"/>
      <c r="AA19" s="129"/>
      <c r="AB19" s="59"/>
      <c r="AC19" s="56"/>
      <c r="AD19" s="57"/>
      <c r="AE19" s="126"/>
      <c r="AF19" s="59"/>
      <c r="AG19" s="56"/>
      <c r="AH19" s="57"/>
      <c r="AI19" s="129"/>
      <c r="AJ19" s="59"/>
      <c r="AK19" s="56"/>
      <c r="AL19" s="57"/>
      <c r="AM19" s="126"/>
      <c r="AN19" s="59"/>
      <c r="AO19" s="56"/>
      <c r="AP19" s="57"/>
      <c r="AQ19" s="129"/>
      <c r="AR19" s="59"/>
      <c r="AS19" s="56"/>
      <c r="AT19" s="57"/>
      <c r="AU19" s="126"/>
      <c r="AV19" s="59"/>
      <c r="AW19" s="56"/>
      <c r="AX19" s="57"/>
      <c r="AY19" s="129"/>
      <c r="AZ19" s="59"/>
      <c r="BA19" s="56"/>
      <c r="BB19" s="57"/>
      <c r="BC19" s="126"/>
      <c r="BD19" s="59"/>
      <c r="BE19" s="56"/>
      <c r="BF19" s="57"/>
      <c r="BG19" s="129"/>
      <c r="BH19" s="59"/>
      <c r="BI19" s="56"/>
      <c r="BJ19" s="57"/>
      <c r="BK19" s="126"/>
      <c r="BL19" s="59"/>
      <c r="BM19" s="56"/>
      <c r="BN19" s="57"/>
      <c r="BO19" s="129"/>
      <c r="BP19" s="59"/>
      <c r="BQ19" s="56"/>
      <c r="BR19" s="57"/>
      <c r="BS19" s="126"/>
      <c r="BT19" s="59"/>
      <c r="BU19" s="56"/>
      <c r="BV19" s="57"/>
      <c r="BW19" s="129"/>
      <c r="BX19" s="59"/>
      <c r="BY19" s="56"/>
      <c r="BZ19" s="58"/>
      <c r="CA19" s="126"/>
      <c r="CB19" s="59"/>
      <c r="CC19" s="56"/>
      <c r="CD19" s="57"/>
    </row>
    <row r="20" spans="1:82" ht="14.25">
      <c r="A20" s="45" t="str">
        <f>IF('2 Create form'!$C$25&gt;=16,"Pax.","")</f>
        <v>Pax.</v>
      </c>
      <c r="B20" s="46">
        <f>IF('2 Create form'!$C$25&gt;=16,16,"")</f>
        <v>16</v>
      </c>
      <c r="C20" s="124"/>
      <c r="D20" s="59"/>
      <c r="E20" s="56"/>
      <c r="F20" s="57"/>
      <c r="G20" s="126"/>
      <c r="H20" s="103"/>
      <c r="I20" s="56"/>
      <c r="J20" s="57"/>
      <c r="K20" s="129"/>
      <c r="L20" s="59"/>
      <c r="M20" s="56"/>
      <c r="N20" s="57"/>
      <c r="O20" s="126"/>
      <c r="P20" s="59"/>
      <c r="Q20" s="56"/>
      <c r="R20" s="57"/>
      <c r="S20" s="129"/>
      <c r="T20" s="59"/>
      <c r="U20" s="56"/>
      <c r="V20" s="57"/>
      <c r="W20" s="126"/>
      <c r="X20" s="59"/>
      <c r="Y20" s="56"/>
      <c r="Z20" s="57"/>
      <c r="AA20" s="129"/>
      <c r="AB20" s="59"/>
      <c r="AC20" s="56"/>
      <c r="AD20" s="57"/>
      <c r="AE20" s="126"/>
      <c r="AF20" s="59"/>
      <c r="AG20" s="56"/>
      <c r="AH20" s="57"/>
      <c r="AI20" s="129"/>
      <c r="AJ20" s="59"/>
      <c r="AK20" s="56"/>
      <c r="AL20" s="57"/>
      <c r="AM20" s="126"/>
      <c r="AN20" s="59"/>
      <c r="AO20" s="56"/>
      <c r="AP20" s="57"/>
      <c r="AQ20" s="129"/>
      <c r="AR20" s="59"/>
      <c r="AS20" s="56"/>
      <c r="AT20" s="57"/>
      <c r="AU20" s="126"/>
      <c r="AV20" s="59"/>
      <c r="AW20" s="56"/>
      <c r="AX20" s="57"/>
      <c r="AY20" s="129"/>
      <c r="AZ20" s="59"/>
      <c r="BA20" s="56"/>
      <c r="BB20" s="57"/>
      <c r="BC20" s="126"/>
      <c r="BD20" s="59"/>
      <c r="BE20" s="56"/>
      <c r="BF20" s="57"/>
      <c r="BG20" s="129"/>
      <c r="BH20" s="59"/>
      <c r="BI20" s="56"/>
      <c r="BJ20" s="57"/>
      <c r="BK20" s="126"/>
      <c r="BL20" s="59"/>
      <c r="BM20" s="56"/>
      <c r="BN20" s="57"/>
      <c r="BO20" s="129"/>
      <c r="BP20" s="59"/>
      <c r="BQ20" s="56"/>
      <c r="BR20" s="57"/>
      <c r="BS20" s="126"/>
      <c r="BT20" s="59"/>
      <c r="BU20" s="56"/>
      <c r="BV20" s="57"/>
      <c r="BW20" s="129"/>
      <c r="BX20" s="59"/>
      <c r="BY20" s="56"/>
      <c r="BZ20" s="58"/>
      <c r="CA20" s="126"/>
      <c r="CB20" s="59"/>
      <c r="CC20" s="56"/>
      <c r="CD20" s="57"/>
    </row>
    <row r="21" spans="1:82" ht="14.25">
      <c r="A21" s="45" t="str">
        <f>IF('2 Create form'!$C$25&gt;=17,"Pax.","")</f>
        <v>Pax.</v>
      </c>
      <c r="B21" s="46">
        <f>IF('2 Create form'!$C$25&gt;=17,17,"")</f>
        <v>17</v>
      </c>
      <c r="C21" s="124"/>
      <c r="D21" s="59"/>
      <c r="E21" s="56"/>
      <c r="F21" s="57"/>
      <c r="G21" s="126"/>
      <c r="H21" s="103"/>
      <c r="I21" s="56"/>
      <c r="J21" s="57"/>
      <c r="K21" s="129"/>
      <c r="L21" s="59"/>
      <c r="M21" s="56"/>
      <c r="N21" s="57"/>
      <c r="O21" s="126"/>
      <c r="P21" s="59"/>
      <c r="Q21" s="56"/>
      <c r="R21" s="57"/>
      <c r="S21" s="129"/>
      <c r="T21" s="59"/>
      <c r="U21" s="56"/>
      <c r="V21" s="57"/>
      <c r="W21" s="126"/>
      <c r="X21" s="59"/>
      <c r="Y21" s="56"/>
      <c r="Z21" s="57"/>
      <c r="AA21" s="129"/>
      <c r="AB21" s="59"/>
      <c r="AC21" s="56"/>
      <c r="AD21" s="57"/>
      <c r="AE21" s="126"/>
      <c r="AF21" s="59"/>
      <c r="AG21" s="56"/>
      <c r="AH21" s="57"/>
      <c r="AI21" s="129"/>
      <c r="AJ21" s="59"/>
      <c r="AK21" s="56"/>
      <c r="AL21" s="57"/>
      <c r="AM21" s="126"/>
      <c r="AN21" s="59"/>
      <c r="AO21" s="56"/>
      <c r="AP21" s="57"/>
      <c r="AQ21" s="129"/>
      <c r="AR21" s="59"/>
      <c r="AS21" s="56"/>
      <c r="AT21" s="57"/>
      <c r="AU21" s="126"/>
      <c r="AV21" s="59"/>
      <c r="AW21" s="56"/>
      <c r="AX21" s="57"/>
      <c r="AY21" s="129"/>
      <c r="AZ21" s="59"/>
      <c r="BA21" s="56"/>
      <c r="BB21" s="57"/>
      <c r="BC21" s="126"/>
      <c r="BD21" s="59"/>
      <c r="BE21" s="56"/>
      <c r="BF21" s="57"/>
      <c r="BG21" s="129"/>
      <c r="BH21" s="59"/>
      <c r="BI21" s="56"/>
      <c r="BJ21" s="57"/>
      <c r="BK21" s="126"/>
      <c r="BL21" s="59"/>
      <c r="BM21" s="56"/>
      <c r="BN21" s="57"/>
      <c r="BO21" s="129"/>
      <c r="BP21" s="59"/>
      <c r="BQ21" s="56"/>
      <c r="BR21" s="57"/>
      <c r="BS21" s="126"/>
      <c r="BT21" s="59"/>
      <c r="BU21" s="56"/>
      <c r="BV21" s="57"/>
      <c r="BW21" s="129"/>
      <c r="BX21" s="59"/>
      <c r="BY21" s="56"/>
      <c r="BZ21" s="58"/>
      <c r="CA21" s="126"/>
      <c r="CB21" s="59"/>
      <c r="CC21" s="56"/>
      <c r="CD21" s="57"/>
    </row>
    <row r="22" spans="1:82" ht="14.25">
      <c r="A22" s="45" t="str">
        <f>IF('2 Create form'!$C$25&gt;=18,"Pax.","")</f>
        <v>Pax.</v>
      </c>
      <c r="B22" s="46">
        <f>IF('2 Create form'!$C$25&gt;=18,18,"")</f>
        <v>18</v>
      </c>
      <c r="C22" s="124"/>
      <c r="D22" s="59"/>
      <c r="E22" s="56"/>
      <c r="F22" s="57"/>
      <c r="G22" s="126"/>
      <c r="H22" s="103"/>
      <c r="I22" s="56"/>
      <c r="J22" s="57"/>
      <c r="K22" s="129"/>
      <c r="L22" s="59"/>
      <c r="M22" s="56"/>
      <c r="N22" s="57"/>
      <c r="O22" s="126"/>
      <c r="P22" s="59"/>
      <c r="Q22" s="56"/>
      <c r="R22" s="57"/>
      <c r="S22" s="129"/>
      <c r="T22" s="59"/>
      <c r="U22" s="56"/>
      <c r="V22" s="57"/>
      <c r="W22" s="126"/>
      <c r="X22" s="59"/>
      <c r="Y22" s="56"/>
      <c r="Z22" s="57"/>
      <c r="AA22" s="129"/>
      <c r="AB22" s="59"/>
      <c r="AC22" s="56"/>
      <c r="AD22" s="57"/>
      <c r="AE22" s="126"/>
      <c r="AF22" s="59"/>
      <c r="AG22" s="56"/>
      <c r="AH22" s="57"/>
      <c r="AI22" s="129"/>
      <c r="AJ22" s="59"/>
      <c r="AK22" s="56"/>
      <c r="AL22" s="57"/>
      <c r="AM22" s="126"/>
      <c r="AN22" s="59"/>
      <c r="AO22" s="56"/>
      <c r="AP22" s="57"/>
      <c r="AQ22" s="129"/>
      <c r="AR22" s="59"/>
      <c r="AS22" s="56"/>
      <c r="AT22" s="57"/>
      <c r="AU22" s="126"/>
      <c r="AV22" s="59"/>
      <c r="AW22" s="56"/>
      <c r="AX22" s="57"/>
      <c r="AY22" s="129"/>
      <c r="AZ22" s="59"/>
      <c r="BA22" s="56"/>
      <c r="BB22" s="57"/>
      <c r="BC22" s="126"/>
      <c r="BD22" s="59"/>
      <c r="BE22" s="56"/>
      <c r="BF22" s="57"/>
      <c r="BG22" s="129"/>
      <c r="BH22" s="59"/>
      <c r="BI22" s="56"/>
      <c r="BJ22" s="57"/>
      <c r="BK22" s="126"/>
      <c r="BL22" s="59"/>
      <c r="BM22" s="56"/>
      <c r="BN22" s="57"/>
      <c r="BO22" s="129"/>
      <c r="BP22" s="59"/>
      <c r="BQ22" s="56"/>
      <c r="BR22" s="57"/>
      <c r="BS22" s="126"/>
      <c r="BT22" s="59"/>
      <c r="BU22" s="56"/>
      <c r="BV22" s="57"/>
      <c r="BW22" s="129"/>
      <c r="BX22" s="59"/>
      <c r="BY22" s="56"/>
      <c r="BZ22" s="58"/>
      <c r="CA22" s="126"/>
      <c r="CB22" s="59"/>
      <c r="CC22" s="56"/>
      <c r="CD22" s="57"/>
    </row>
    <row r="23" spans="1:82" ht="14.25">
      <c r="A23" s="45" t="str">
        <f>IF('2 Create form'!$C$25&gt;=19,"Pax.","")</f>
        <v>Pax.</v>
      </c>
      <c r="B23" s="46">
        <f>IF('2 Create form'!$C$25&gt;=19,19,"")</f>
        <v>19</v>
      </c>
      <c r="C23" s="124"/>
      <c r="D23" s="59"/>
      <c r="E23" s="56"/>
      <c r="F23" s="57"/>
      <c r="G23" s="126"/>
      <c r="H23" s="103"/>
      <c r="I23" s="56"/>
      <c r="J23" s="57"/>
      <c r="K23" s="129"/>
      <c r="L23" s="59"/>
      <c r="M23" s="56"/>
      <c r="N23" s="57"/>
      <c r="O23" s="126"/>
      <c r="P23" s="59"/>
      <c r="Q23" s="56"/>
      <c r="R23" s="57"/>
      <c r="S23" s="129"/>
      <c r="T23" s="59"/>
      <c r="U23" s="56"/>
      <c r="V23" s="57"/>
      <c r="W23" s="126"/>
      <c r="X23" s="59"/>
      <c r="Y23" s="56"/>
      <c r="Z23" s="57"/>
      <c r="AA23" s="129"/>
      <c r="AB23" s="59"/>
      <c r="AC23" s="56"/>
      <c r="AD23" s="57"/>
      <c r="AE23" s="126"/>
      <c r="AF23" s="59"/>
      <c r="AG23" s="56"/>
      <c r="AH23" s="57"/>
      <c r="AI23" s="129"/>
      <c r="AJ23" s="59"/>
      <c r="AK23" s="56"/>
      <c r="AL23" s="57"/>
      <c r="AM23" s="126"/>
      <c r="AN23" s="59"/>
      <c r="AO23" s="56"/>
      <c r="AP23" s="57"/>
      <c r="AQ23" s="129"/>
      <c r="AR23" s="59"/>
      <c r="AS23" s="56"/>
      <c r="AT23" s="57"/>
      <c r="AU23" s="126"/>
      <c r="AV23" s="59"/>
      <c r="AW23" s="56"/>
      <c r="AX23" s="57"/>
      <c r="AY23" s="129"/>
      <c r="AZ23" s="59"/>
      <c r="BA23" s="56"/>
      <c r="BB23" s="57"/>
      <c r="BC23" s="126"/>
      <c r="BD23" s="59"/>
      <c r="BE23" s="56"/>
      <c r="BF23" s="57"/>
      <c r="BG23" s="129"/>
      <c r="BH23" s="59"/>
      <c r="BI23" s="56"/>
      <c r="BJ23" s="57"/>
      <c r="BK23" s="126"/>
      <c r="BL23" s="59"/>
      <c r="BM23" s="56"/>
      <c r="BN23" s="57"/>
      <c r="BO23" s="129"/>
      <c r="BP23" s="59"/>
      <c r="BQ23" s="56"/>
      <c r="BR23" s="57"/>
      <c r="BS23" s="126"/>
      <c r="BT23" s="59"/>
      <c r="BU23" s="56"/>
      <c r="BV23" s="57"/>
      <c r="BW23" s="129"/>
      <c r="BX23" s="59"/>
      <c r="BY23" s="56"/>
      <c r="BZ23" s="58"/>
      <c r="CA23" s="126"/>
      <c r="CB23" s="59"/>
      <c r="CC23" s="56"/>
      <c r="CD23" s="57"/>
    </row>
    <row r="24" spans="1:82" ht="14.25">
      <c r="A24" s="45" t="str">
        <f>IF('2 Create form'!$C$25&gt;=20,"Pax.","")</f>
        <v>Pax.</v>
      </c>
      <c r="B24" s="46">
        <f>IF('2 Create form'!$C$25&gt;=20,20,"")</f>
        <v>20</v>
      </c>
      <c r="C24" s="124"/>
      <c r="D24" s="59"/>
      <c r="E24" s="56"/>
      <c r="F24" s="57"/>
      <c r="G24" s="126"/>
      <c r="H24" s="103"/>
      <c r="I24" s="56"/>
      <c r="J24" s="57"/>
      <c r="K24" s="129"/>
      <c r="L24" s="59"/>
      <c r="M24" s="56"/>
      <c r="N24" s="57"/>
      <c r="O24" s="126"/>
      <c r="P24" s="59"/>
      <c r="Q24" s="56"/>
      <c r="R24" s="57"/>
      <c r="S24" s="129"/>
      <c r="T24" s="59"/>
      <c r="U24" s="56"/>
      <c r="V24" s="57"/>
      <c r="W24" s="126"/>
      <c r="X24" s="59"/>
      <c r="Y24" s="56"/>
      <c r="Z24" s="57"/>
      <c r="AA24" s="129"/>
      <c r="AB24" s="59"/>
      <c r="AC24" s="56"/>
      <c r="AD24" s="57"/>
      <c r="AE24" s="126"/>
      <c r="AF24" s="59"/>
      <c r="AG24" s="56"/>
      <c r="AH24" s="57"/>
      <c r="AI24" s="129"/>
      <c r="AJ24" s="59"/>
      <c r="AK24" s="56"/>
      <c r="AL24" s="57"/>
      <c r="AM24" s="126"/>
      <c r="AN24" s="59"/>
      <c r="AO24" s="56"/>
      <c r="AP24" s="57"/>
      <c r="AQ24" s="129"/>
      <c r="AR24" s="59"/>
      <c r="AS24" s="56"/>
      <c r="AT24" s="57"/>
      <c r="AU24" s="126"/>
      <c r="AV24" s="59"/>
      <c r="AW24" s="56"/>
      <c r="AX24" s="57"/>
      <c r="AY24" s="129"/>
      <c r="AZ24" s="59"/>
      <c r="BA24" s="56"/>
      <c r="BB24" s="57"/>
      <c r="BC24" s="126"/>
      <c r="BD24" s="59"/>
      <c r="BE24" s="56"/>
      <c r="BF24" s="57"/>
      <c r="BG24" s="129"/>
      <c r="BH24" s="59"/>
      <c r="BI24" s="56"/>
      <c r="BJ24" s="57"/>
      <c r="BK24" s="126"/>
      <c r="BL24" s="59"/>
      <c r="BM24" s="56"/>
      <c r="BN24" s="57"/>
      <c r="BO24" s="129"/>
      <c r="BP24" s="59"/>
      <c r="BQ24" s="56"/>
      <c r="BR24" s="57"/>
      <c r="BS24" s="126"/>
      <c r="BT24" s="59"/>
      <c r="BU24" s="56"/>
      <c r="BV24" s="57"/>
      <c r="BW24" s="129"/>
      <c r="BX24" s="59"/>
      <c r="BY24" s="56"/>
      <c r="BZ24" s="58"/>
      <c r="CA24" s="126"/>
      <c r="CB24" s="59"/>
      <c r="CC24" s="56"/>
      <c r="CD24" s="57"/>
    </row>
    <row r="25" spans="1:82" ht="14.25">
      <c r="A25" s="45" t="str">
        <f>IF('2 Create form'!$C$25&gt;=21,"Pax.","")</f>
        <v>Pax.</v>
      </c>
      <c r="B25" s="46">
        <f>IF('2 Create form'!$C$25&gt;=21,21,"")</f>
        <v>21</v>
      </c>
      <c r="C25" s="124"/>
      <c r="D25" s="59"/>
      <c r="E25" s="56"/>
      <c r="F25" s="57"/>
      <c r="G25" s="126"/>
      <c r="H25" s="103"/>
      <c r="I25" s="56"/>
      <c r="J25" s="57"/>
      <c r="K25" s="129"/>
      <c r="L25" s="59"/>
      <c r="M25" s="56"/>
      <c r="N25" s="57"/>
      <c r="O25" s="126"/>
      <c r="P25" s="59"/>
      <c r="Q25" s="56"/>
      <c r="R25" s="57"/>
      <c r="S25" s="129"/>
      <c r="T25" s="59"/>
      <c r="U25" s="56"/>
      <c r="V25" s="57"/>
      <c r="W25" s="126"/>
      <c r="X25" s="59"/>
      <c r="Y25" s="56"/>
      <c r="Z25" s="57"/>
      <c r="AA25" s="129"/>
      <c r="AB25" s="59"/>
      <c r="AC25" s="56"/>
      <c r="AD25" s="57"/>
      <c r="AE25" s="126"/>
      <c r="AF25" s="59"/>
      <c r="AG25" s="56"/>
      <c r="AH25" s="57"/>
      <c r="AI25" s="129"/>
      <c r="AJ25" s="59"/>
      <c r="AK25" s="56"/>
      <c r="AL25" s="57"/>
      <c r="AM25" s="126"/>
      <c r="AN25" s="59"/>
      <c r="AO25" s="56"/>
      <c r="AP25" s="57"/>
      <c r="AQ25" s="129"/>
      <c r="AR25" s="59"/>
      <c r="AS25" s="56"/>
      <c r="AT25" s="57"/>
      <c r="AU25" s="126"/>
      <c r="AV25" s="59"/>
      <c r="AW25" s="56"/>
      <c r="AX25" s="57"/>
      <c r="AY25" s="129"/>
      <c r="AZ25" s="59"/>
      <c r="BA25" s="56"/>
      <c r="BB25" s="57"/>
      <c r="BC25" s="126"/>
      <c r="BD25" s="59"/>
      <c r="BE25" s="56"/>
      <c r="BF25" s="57"/>
      <c r="BG25" s="129"/>
      <c r="BH25" s="59"/>
      <c r="BI25" s="56"/>
      <c r="BJ25" s="57"/>
      <c r="BK25" s="126"/>
      <c r="BL25" s="59"/>
      <c r="BM25" s="56"/>
      <c r="BN25" s="57"/>
      <c r="BO25" s="129"/>
      <c r="BP25" s="59"/>
      <c r="BQ25" s="56"/>
      <c r="BR25" s="57"/>
      <c r="BS25" s="126"/>
      <c r="BT25" s="59"/>
      <c r="BU25" s="56"/>
      <c r="BV25" s="57"/>
      <c r="BW25" s="129"/>
      <c r="BX25" s="59"/>
      <c r="BY25" s="56"/>
      <c r="BZ25" s="58"/>
      <c r="CA25" s="126"/>
      <c r="CB25" s="59"/>
      <c r="CC25" s="56"/>
      <c r="CD25" s="57"/>
    </row>
    <row r="26" spans="1:82" ht="14.25">
      <c r="A26" s="45" t="str">
        <f>IF('2 Create form'!$C$25&gt;=22,"Pax.","")</f>
        <v>Pax.</v>
      </c>
      <c r="B26" s="46">
        <f>IF('2 Create form'!$C$25&gt;=22,22,"")</f>
        <v>22</v>
      </c>
      <c r="C26" s="124"/>
      <c r="D26" s="59"/>
      <c r="E26" s="56"/>
      <c r="F26" s="57"/>
      <c r="G26" s="126"/>
      <c r="H26" s="103"/>
      <c r="I26" s="56"/>
      <c r="J26" s="57"/>
      <c r="K26" s="129"/>
      <c r="L26" s="59"/>
      <c r="M26" s="56"/>
      <c r="N26" s="57"/>
      <c r="O26" s="126"/>
      <c r="P26" s="59"/>
      <c r="Q26" s="56"/>
      <c r="R26" s="57"/>
      <c r="S26" s="129"/>
      <c r="T26" s="59"/>
      <c r="U26" s="56"/>
      <c r="V26" s="57"/>
      <c r="W26" s="126"/>
      <c r="X26" s="59"/>
      <c r="Y26" s="56"/>
      <c r="Z26" s="57"/>
      <c r="AA26" s="129"/>
      <c r="AB26" s="59"/>
      <c r="AC26" s="56"/>
      <c r="AD26" s="57"/>
      <c r="AE26" s="126"/>
      <c r="AF26" s="59"/>
      <c r="AG26" s="56"/>
      <c r="AH26" s="57"/>
      <c r="AI26" s="129"/>
      <c r="AJ26" s="59"/>
      <c r="AK26" s="56"/>
      <c r="AL26" s="57"/>
      <c r="AM26" s="126"/>
      <c r="AN26" s="59"/>
      <c r="AO26" s="56"/>
      <c r="AP26" s="57"/>
      <c r="AQ26" s="129"/>
      <c r="AR26" s="59"/>
      <c r="AS26" s="56"/>
      <c r="AT26" s="57"/>
      <c r="AU26" s="126"/>
      <c r="AV26" s="59"/>
      <c r="AW26" s="56"/>
      <c r="AX26" s="57"/>
      <c r="AY26" s="129"/>
      <c r="AZ26" s="59"/>
      <c r="BA26" s="56"/>
      <c r="BB26" s="57"/>
      <c r="BC26" s="126"/>
      <c r="BD26" s="59"/>
      <c r="BE26" s="56"/>
      <c r="BF26" s="57"/>
      <c r="BG26" s="129"/>
      <c r="BH26" s="59"/>
      <c r="BI26" s="56"/>
      <c r="BJ26" s="57"/>
      <c r="BK26" s="126"/>
      <c r="BL26" s="59"/>
      <c r="BM26" s="56"/>
      <c r="BN26" s="57"/>
      <c r="BO26" s="129"/>
      <c r="BP26" s="59"/>
      <c r="BQ26" s="56"/>
      <c r="BR26" s="57"/>
      <c r="BS26" s="126"/>
      <c r="BT26" s="59"/>
      <c r="BU26" s="56"/>
      <c r="BV26" s="57"/>
      <c r="BW26" s="129"/>
      <c r="BX26" s="59"/>
      <c r="BY26" s="56"/>
      <c r="BZ26" s="58"/>
      <c r="CA26" s="126"/>
      <c r="CB26" s="59"/>
      <c r="CC26" s="56"/>
      <c r="CD26" s="57"/>
    </row>
    <row r="27" spans="1:82" ht="14.25">
      <c r="A27" s="45" t="str">
        <f>IF('2 Create form'!$C$25&gt;=23,"Pax.","")</f>
        <v>Pax.</v>
      </c>
      <c r="B27" s="46">
        <f>IF('2 Create form'!$C$25&gt;=23,23,"")</f>
        <v>23</v>
      </c>
      <c r="C27" s="124"/>
      <c r="D27" s="59"/>
      <c r="E27" s="56"/>
      <c r="F27" s="57"/>
      <c r="G27" s="126"/>
      <c r="H27" s="103"/>
      <c r="I27" s="56"/>
      <c r="J27" s="57"/>
      <c r="K27" s="129"/>
      <c r="L27" s="59"/>
      <c r="M27" s="56"/>
      <c r="N27" s="57"/>
      <c r="O27" s="126"/>
      <c r="P27" s="59"/>
      <c r="Q27" s="56"/>
      <c r="R27" s="57"/>
      <c r="S27" s="129"/>
      <c r="T27" s="59"/>
      <c r="U27" s="56"/>
      <c r="V27" s="57"/>
      <c r="W27" s="126"/>
      <c r="X27" s="59"/>
      <c r="Y27" s="56"/>
      <c r="Z27" s="57"/>
      <c r="AA27" s="129"/>
      <c r="AB27" s="59"/>
      <c r="AC27" s="56"/>
      <c r="AD27" s="57"/>
      <c r="AE27" s="126"/>
      <c r="AF27" s="59"/>
      <c r="AG27" s="56"/>
      <c r="AH27" s="57"/>
      <c r="AI27" s="129"/>
      <c r="AJ27" s="59"/>
      <c r="AK27" s="56"/>
      <c r="AL27" s="57"/>
      <c r="AM27" s="126"/>
      <c r="AN27" s="59"/>
      <c r="AO27" s="56"/>
      <c r="AP27" s="57"/>
      <c r="AQ27" s="129"/>
      <c r="AR27" s="59"/>
      <c r="AS27" s="56"/>
      <c r="AT27" s="57"/>
      <c r="AU27" s="126"/>
      <c r="AV27" s="59"/>
      <c r="AW27" s="56"/>
      <c r="AX27" s="57"/>
      <c r="AY27" s="129"/>
      <c r="AZ27" s="59"/>
      <c r="BA27" s="56"/>
      <c r="BB27" s="57"/>
      <c r="BC27" s="126"/>
      <c r="BD27" s="59"/>
      <c r="BE27" s="56"/>
      <c r="BF27" s="57"/>
      <c r="BG27" s="129"/>
      <c r="BH27" s="59"/>
      <c r="BI27" s="56"/>
      <c r="BJ27" s="57"/>
      <c r="BK27" s="126"/>
      <c r="BL27" s="59"/>
      <c r="BM27" s="56"/>
      <c r="BN27" s="57"/>
      <c r="BO27" s="129"/>
      <c r="BP27" s="59"/>
      <c r="BQ27" s="56"/>
      <c r="BR27" s="57"/>
      <c r="BS27" s="126"/>
      <c r="BT27" s="59"/>
      <c r="BU27" s="56"/>
      <c r="BV27" s="57"/>
      <c r="BW27" s="129"/>
      <c r="BX27" s="59"/>
      <c r="BY27" s="56"/>
      <c r="BZ27" s="58"/>
      <c r="CA27" s="126"/>
      <c r="CB27" s="59"/>
      <c r="CC27" s="56"/>
      <c r="CD27" s="57"/>
    </row>
    <row r="28" spans="1:82" ht="14.25">
      <c r="A28" s="45" t="str">
        <f>IF('2 Create form'!$C$25&gt;=24,"Pax.","")</f>
        <v>Pax.</v>
      </c>
      <c r="B28" s="46">
        <f>IF('2 Create form'!$C$25&gt;=24,24,"")</f>
        <v>24</v>
      </c>
      <c r="C28" s="124"/>
      <c r="D28" s="59"/>
      <c r="E28" s="56"/>
      <c r="F28" s="57"/>
      <c r="G28" s="126"/>
      <c r="H28" s="103"/>
      <c r="I28" s="56"/>
      <c r="J28" s="57"/>
      <c r="K28" s="129"/>
      <c r="L28" s="59"/>
      <c r="M28" s="56"/>
      <c r="N28" s="57"/>
      <c r="O28" s="126"/>
      <c r="P28" s="59"/>
      <c r="Q28" s="56"/>
      <c r="R28" s="57"/>
      <c r="S28" s="129"/>
      <c r="T28" s="59"/>
      <c r="U28" s="56"/>
      <c r="V28" s="57"/>
      <c r="W28" s="126"/>
      <c r="X28" s="59"/>
      <c r="Y28" s="56"/>
      <c r="Z28" s="57"/>
      <c r="AA28" s="129"/>
      <c r="AB28" s="59"/>
      <c r="AC28" s="56"/>
      <c r="AD28" s="57"/>
      <c r="AE28" s="126"/>
      <c r="AF28" s="59"/>
      <c r="AG28" s="56"/>
      <c r="AH28" s="57"/>
      <c r="AI28" s="129"/>
      <c r="AJ28" s="59"/>
      <c r="AK28" s="56"/>
      <c r="AL28" s="57"/>
      <c r="AM28" s="126"/>
      <c r="AN28" s="59"/>
      <c r="AO28" s="56"/>
      <c r="AP28" s="57"/>
      <c r="AQ28" s="129"/>
      <c r="AR28" s="59"/>
      <c r="AS28" s="56"/>
      <c r="AT28" s="57"/>
      <c r="AU28" s="126"/>
      <c r="AV28" s="59"/>
      <c r="AW28" s="56"/>
      <c r="AX28" s="57"/>
      <c r="AY28" s="129"/>
      <c r="AZ28" s="59"/>
      <c r="BA28" s="56"/>
      <c r="BB28" s="57"/>
      <c r="BC28" s="126"/>
      <c r="BD28" s="59"/>
      <c r="BE28" s="56"/>
      <c r="BF28" s="57"/>
      <c r="BG28" s="129"/>
      <c r="BH28" s="59"/>
      <c r="BI28" s="56"/>
      <c r="BJ28" s="57"/>
      <c r="BK28" s="126"/>
      <c r="BL28" s="59"/>
      <c r="BM28" s="56"/>
      <c r="BN28" s="57"/>
      <c r="BO28" s="129"/>
      <c r="BP28" s="59"/>
      <c r="BQ28" s="56"/>
      <c r="BR28" s="57"/>
      <c r="BS28" s="126"/>
      <c r="BT28" s="59"/>
      <c r="BU28" s="56"/>
      <c r="BV28" s="57"/>
      <c r="BW28" s="129"/>
      <c r="BX28" s="59"/>
      <c r="BY28" s="56"/>
      <c r="BZ28" s="58"/>
      <c r="CA28" s="126"/>
      <c r="CB28" s="59"/>
      <c r="CC28" s="56"/>
      <c r="CD28" s="57"/>
    </row>
    <row r="29" spans="1:82" ht="14.25">
      <c r="A29" s="45" t="str">
        <f>IF('2 Create form'!$C$25&gt;=25,"Pax.","")</f>
        <v>Pax.</v>
      </c>
      <c r="B29" s="46">
        <f>IF('2 Create form'!$C$25&gt;=25,25,"")</f>
        <v>25</v>
      </c>
      <c r="C29" s="124"/>
      <c r="D29" s="59"/>
      <c r="E29" s="56"/>
      <c r="F29" s="57"/>
      <c r="G29" s="126"/>
      <c r="H29" s="103"/>
      <c r="I29" s="56"/>
      <c r="J29" s="57"/>
      <c r="K29" s="129"/>
      <c r="L29" s="59"/>
      <c r="M29" s="56"/>
      <c r="N29" s="57"/>
      <c r="O29" s="126"/>
      <c r="P29" s="59"/>
      <c r="Q29" s="56"/>
      <c r="R29" s="57"/>
      <c r="S29" s="129"/>
      <c r="T29" s="59"/>
      <c r="U29" s="56"/>
      <c r="V29" s="57"/>
      <c r="W29" s="126"/>
      <c r="X29" s="59"/>
      <c r="Y29" s="56"/>
      <c r="Z29" s="57"/>
      <c r="AA29" s="129"/>
      <c r="AB29" s="59"/>
      <c r="AC29" s="56"/>
      <c r="AD29" s="57"/>
      <c r="AE29" s="126"/>
      <c r="AF29" s="59"/>
      <c r="AG29" s="56"/>
      <c r="AH29" s="57"/>
      <c r="AI29" s="129"/>
      <c r="AJ29" s="59"/>
      <c r="AK29" s="56"/>
      <c r="AL29" s="57"/>
      <c r="AM29" s="126"/>
      <c r="AN29" s="59"/>
      <c r="AO29" s="56"/>
      <c r="AP29" s="57"/>
      <c r="AQ29" s="129"/>
      <c r="AR29" s="59"/>
      <c r="AS29" s="56"/>
      <c r="AT29" s="57"/>
      <c r="AU29" s="126"/>
      <c r="AV29" s="59"/>
      <c r="AW29" s="56"/>
      <c r="AX29" s="57"/>
      <c r="AY29" s="129"/>
      <c r="AZ29" s="59"/>
      <c r="BA29" s="56"/>
      <c r="BB29" s="57"/>
      <c r="BC29" s="126"/>
      <c r="BD29" s="59"/>
      <c r="BE29" s="56"/>
      <c r="BF29" s="57"/>
      <c r="BG29" s="129"/>
      <c r="BH29" s="59"/>
      <c r="BI29" s="56"/>
      <c r="BJ29" s="57"/>
      <c r="BK29" s="126"/>
      <c r="BL29" s="59"/>
      <c r="BM29" s="56"/>
      <c r="BN29" s="57"/>
      <c r="BO29" s="129"/>
      <c r="BP29" s="59"/>
      <c r="BQ29" s="56"/>
      <c r="BR29" s="57"/>
      <c r="BS29" s="126"/>
      <c r="BT29" s="59"/>
      <c r="BU29" s="56"/>
      <c r="BV29" s="57"/>
      <c r="BW29" s="129"/>
      <c r="BX29" s="59"/>
      <c r="BY29" s="56"/>
      <c r="BZ29" s="58"/>
      <c r="CA29" s="126"/>
      <c r="CB29" s="59"/>
      <c r="CC29" s="56"/>
      <c r="CD29" s="57"/>
    </row>
    <row r="30" spans="1:82" ht="14.25">
      <c r="A30" s="45" t="str">
        <f>IF('2 Create form'!$C$25&gt;=26,"Pax.","")</f>
        <v>Pax.</v>
      </c>
      <c r="B30" s="46">
        <f>IF('2 Create form'!$C$25&gt;=26,26,"")</f>
        <v>26</v>
      </c>
      <c r="C30" s="124"/>
      <c r="D30" s="59"/>
      <c r="E30" s="56"/>
      <c r="F30" s="57"/>
      <c r="G30" s="126"/>
      <c r="H30" s="103"/>
      <c r="I30" s="56"/>
      <c r="J30" s="57"/>
      <c r="K30" s="129"/>
      <c r="L30" s="59"/>
      <c r="M30" s="56"/>
      <c r="N30" s="57"/>
      <c r="O30" s="126"/>
      <c r="P30" s="59"/>
      <c r="Q30" s="56"/>
      <c r="R30" s="57"/>
      <c r="S30" s="129"/>
      <c r="T30" s="59"/>
      <c r="U30" s="56"/>
      <c r="V30" s="57"/>
      <c r="W30" s="126"/>
      <c r="X30" s="59"/>
      <c r="Y30" s="56"/>
      <c r="Z30" s="57"/>
      <c r="AA30" s="129"/>
      <c r="AB30" s="59"/>
      <c r="AC30" s="56"/>
      <c r="AD30" s="57"/>
      <c r="AE30" s="126"/>
      <c r="AF30" s="59"/>
      <c r="AG30" s="56"/>
      <c r="AH30" s="57"/>
      <c r="AI30" s="129"/>
      <c r="AJ30" s="59"/>
      <c r="AK30" s="56"/>
      <c r="AL30" s="57"/>
      <c r="AM30" s="126"/>
      <c r="AN30" s="59"/>
      <c r="AO30" s="56"/>
      <c r="AP30" s="57"/>
      <c r="AQ30" s="129"/>
      <c r="AR30" s="59"/>
      <c r="AS30" s="56"/>
      <c r="AT30" s="57"/>
      <c r="AU30" s="126"/>
      <c r="AV30" s="59"/>
      <c r="AW30" s="56"/>
      <c r="AX30" s="57"/>
      <c r="AY30" s="129"/>
      <c r="AZ30" s="59"/>
      <c r="BA30" s="56"/>
      <c r="BB30" s="57"/>
      <c r="BC30" s="126"/>
      <c r="BD30" s="59"/>
      <c r="BE30" s="56"/>
      <c r="BF30" s="57"/>
      <c r="BG30" s="129"/>
      <c r="BH30" s="59"/>
      <c r="BI30" s="56"/>
      <c r="BJ30" s="57"/>
      <c r="BK30" s="126"/>
      <c r="BL30" s="59"/>
      <c r="BM30" s="56"/>
      <c r="BN30" s="57"/>
      <c r="BO30" s="129"/>
      <c r="BP30" s="59"/>
      <c r="BQ30" s="56"/>
      <c r="BR30" s="57"/>
      <c r="BS30" s="126"/>
      <c r="BT30" s="59"/>
      <c r="BU30" s="56"/>
      <c r="BV30" s="57"/>
      <c r="BW30" s="129"/>
      <c r="BX30" s="59"/>
      <c r="BY30" s="56"/>
      <c r="BZ30" s="58"/>
      <c r="CA30" s="126"/>
      <c r="CB30" s="59"/>
      <c r="CC30" s="56"/>
      <c r="CD30" s="57"/>
    </row>
    <row r="31" spans="1:82" ht="14.25">
      <c r="A31" s="45" t="str">
        <f>IF('2 Create form'!$C$25&gt;=27,"Pax.","")</f>
        <v>Pax.</v>
      </c>
      <c r="B31" s="46">
        <f>IF('2 Create form'!$C$25&gt;=27,27,"")</f>
        <v>27</v>
      </c>
      <c r="C31" s="124"/>
      <c r="D31" s="59"/>
      <c r="E31" s="56"/>
      <c r="F31" s="57"/>
      <c r="G31" s="126"/>
      <c r="H31" s="103"/>
      <c r="I31" s="56"/>
      <c r="J31" s="57"/>
      <c r="K31" s="129"/>
      <c r="L31" s="59"/>
      <c r="M31" s="56"/>
      <c r="N31" s="57"/>
      <c r="O31" s="126"/>
      <c r="P31" s="59"/>
      <c r="Q31" s="56"/>
      <c r="R31" s="57"/>
      <c r="S31" s="129"/>
      <c r="T31" s="59"/>
      <c r="U31" s="56"/>
      <c r="V31" s="57"/>
      <c r="W31" s="126"/>
      <c r="X31" s="59"/>
      <c r="Y31" s="56"/>
      <c r="Z31" s="57"/>
      <c r="AA31" s="129"/>
      <c r="AB31" s="59"/>
      <c r="AC31" s="56"/>
      <c r="AD31" s="57"/>
      <c r="AE31" s="126"/>
      <c r="AF31" s="59"/>
      <c r="AG31" s="56"/>
      <c r="AH31" s="57"/>
      <c r="AI31" s="129"/>
      <c r="AJ31" s="59"/>
      <c r="AK31" s="56"/>
      <c r="AL31" s="57"/>
      <c r="AM31" s="126"/>
      <c r="AN31" s="59"/>
      <c r="AO31" s="56"/>
      <c r="AP31" s="57"/>
      <c r="AQ31" s="129"/>
      <c r="AR31" s="59"/>
      <c r="AS31" s="56"/>
      <c r="AT31" s="57"/>
      <c r="AU31" s="126"/>
      <c r="AV31" s="59"/>
      <c r="AW31" s="56"/>
      <c r="AX31" s="57"/>
      <c r="AY31" s="129"/>
      <c r="AZ31" s="59"/>
      <c r="BA31" s="56"/>
      <c r="BB31" s="57"/>
      <c r="BC31" s="126"/>
      <c r="BD31" s="59"/>
      <c r="BE31" s="56"/>
      <c r="BF31" s="57"/>
      <c r="BG31" s="129"/>
      <c r="BH31" s="59"/>
      <c r="BI31" s="56"/>
      <c r="BJ31" s="57"/>
      <c r="BK31" s="126"/>
      <c r="BL31" s="59"/>
      <c r="BM31" s="56"/>
      <c r="BN31" s="57"/>
      <c r="BO31" s="129"/>
      <c r="BP31" s="59"/>
      <c r="BQ31" s="56"/>
      <c r="BR31" s="57"/>
      <c r="BS31" s="126"/>
      <c r="BT31" s="59"/>
      <c r="BU31" s="56"/>
      <c r="BV31" s="57"/>
      <c r="BW31" s="129"/>
      <c r="BX31" s="59"/>
      <c r="BY31" s="56"/>
      <c r="BZ31" s="58"/>
      <c r="CA31" s="126"/>
      <c r="CB31" s="59"/>
      <c r="CC31" s="56"/>
      <c r="CD31" s="57"/>
    </row>
    <row r="32" spans="1:82" ht="14.25">
      <c r="A32" s="45" t="str">
        <f>IF('2 Create form'!$C$25&gt;=28,"Pax.","")</f>
        <v>Pax.</v>
      </c>
      <c r="B32" s="46">
        <f>IF('2 Create form'!$C$25&gt;=28,28,"")</f>
        <v>28</v>
      </c>
      <c r="C32" s="124"/>
      <c r="D32" s="59"/>
      <c r="E32" s="56"/>
      <c r="F32" s="57"/>
      <c r="G32" s="126"/>
      <c r="H32" s="103"/>
      <c r="I32" s="56"/>
      <c r="J32" s="57"/>
      <c r="K32" s="129"/>
      <c r="L32" s="59"/>
      <c r="M32" s="56"/>
      <c r="N32" s="57"/>
      <c r="O32" s="126"/>
      <c r="P32" s="59"/>
      <c r="Q32" s="56"/>
      <c r="R32" s="57"/>
      <c r="S32" s="129"/>
      <c r="T32" s="59"/>
      <c r="U32" s="56"/>
      <c r="V32" s="57"/>
      <c r="W32" s="126"/>
      <c r="X32" s="59"/>
      <c r="Y32" s="56"/>
      <c r="Z32" s="57"/>
      <c r="AA32" s="129"/>
      <c r="AB32" s="59"/>
      <c r="AC32" s="56"/>
      <c r="AD32" s="57"/>
      <c r="AE32" s="126"/>
      <c r="AF32" s="59"/>
      <c r="AG32" s="56"/>
      <c r="AH32" s="57"/>
      <c r="AI32" s="129"/>
      <c r="AJ32" s="59"/>
      <c r="AK32" s="56"/>
      <c r="AL32" s="57"/>
      <c r="AM32" s="126"/>
      <c r="AN32" s="59"/>
      <c r="AO32" s="56"/>
      <c r="AP32" s="57"/>
      <c r="AQ32" s="129"/>
      <c r="AR32" s="59"/>
      <c r="AS32" s="56"/>
      <c r="AT32" s="57"/>
      <c r="AU32" s="126"/>
      <c r="AV32" s="59"/>
      <c r="AW32" s="56"/>
      <c r="AX32" s="57"/>
      <c r="AY32" s="129"/>
      <c r="AZ32" s="59"/>
      <c r="BA32" s="56"/>
      <c r="BB32" s="57"/>
      <c r="BC32" s="126"/>
      <c r="BD32" s="59"/>
      <c r="BE32" s="56"/>
      <c r="BF32" s="57"/>
      <c r="BG32" s="129"/>
      <c r="BH32" s="59"/>
      <c r="BI32" s="56"/>
      <c r="BJ32" s="57"/>
      <c r="BK32" s="126"/>
      <c r="BL32" s="59"/>
      <c r="BM32" s="56"/>
      <c r="BN32" s="57"/>
      <c r="BO32" s="129"/>
      <c r="BP32" s="59"/>
      <c r="BQ32" s="56"/>
      <c r="BR32" s="57"/>
      <c r="BS32" s="126"/>
      <c r="BT32" s="59"/>
      <c r="BU32" s="56"/>
      <c r="BV32" s="57"/>
      <c r="BW32" s="129"/>
      <c r="BX32" s="59"/>
      <c r="BY32" s="56"/>
      <c r="BZ32" s="58"/>
      <c r="CA32" s="126"/>
      <c r="CB32" s="59"/>
      <c r="CC32" s="56"/>
      <c r="CD32" s="57"/>
    </row>
    <row r="33" spans="1:82" ht="14.25">
      <c r="A33" s="45" t="str">
        <f>IF('2 Create form'!$C$25&gt;=29,"Pax.","")</f>
        <v>Pax.</v>
      </c>
      <c r="B33" s="46">
        <f>IF('2 Create form'!$C$25&gt;=29,29,"")</f>
        <v>29</v>
      </c>
      <c r="C33" s="124"/>
      <c r="D33" s="59"/>
      <c r="E33" s="56"/>
      <c r="F33" s="57"/>
      <c r="G33" s="126"/>
      <c r="H33" s="103"/>
      <c r="I33" s="56"/>
      <c r="J33" s="57"/>
      <c r="K33" s="129"/>
      <c r="L33" s="59"/>
      <c r="M33" s="56"/>
      <c r="N33" s="57"/>
      <c r="O33" s="126"/>
      <c r="P33" s="59"/>
      <c r="Q33" s="56"/>
      <c r="R33" s="57"/>
      <c r="S33" s="129"/>
      <c r="T33" s="59"/>
      <c r="U33" s="56"/>
      <c r="V33" s="57"/>
      <c r="W33" s="126"/>
      <c r="X33" s="59"/>
      <c r="Y33" s="56"/>
      <c r="Z33" s="57"/>
      <c r="AA33" s="129"/>
      <c r="AB33" s="59"/>
      <c r="AC33" s="56"/>
      <c r="AD33" s="57"/>
      <c r="AE33" s="126"/>
      <c r="AF33" s="59"/>
      <c r="AG33" s="56"/>
      <c r="AH33" s="57"/>
      <c r="AI33" s="129"/>
      <c r="AJ33" s="59"/>
      <c r="AK33" s="56"/>
      <c r="AL33" s="57"/>
      <c r="AM33" s="126"/>
      <c r="AN33" s="59"/>
      <c r="AO33" s="56"/>
      <c r="AP33" s="57"/>
      <c r="AQ33" s="129"/>
      <c r="AR33" s="59"/>
      <c r="AS33" s="56"/>
      <c r="AT33" s="57"/>
      <c r="AU33" s="126"/>
      <c r="AV33" s="59"/>
      <c r="AW33" s="56"/>
      <c r="AX33" s="57"/>
      <c r="AY33" s="129"/>
      <c r="AZ33" s="59"/>
      <c r="BA33" s="56"/>
      <c r="BB33" s="57"/>
      <c r="BC33" s="126"/>
      <c r="BD33" s="59"/>
      <c r="BE33" s="56"/>
      <c r="BF33" s="57"/>
      <c r="BG33" s="129"/>
      <c r="BH33" s="59"/>
      <c r="BI33" s="56"/>
      <c r="BJ33" s="57"/>
      <c r="BK33" s="126"/>
      <c r="BL33" s="59"/>
      <c r="BM33" s="56"/>
      <c r="BN33" s="57"/>
      <c r="BO33" s="129"/>
      <c r="BP33" s="59"/>
      <c r="BQ33" s="56"/>
      <c r="BR33" s="57"/>
      <c r="BS33" s="126"/>
      <c r="BT33" s="59"/>
      <c r="BU33" s="56"/>
      <c r="BV33" s="57"/>
      <c r="BW33" s="129"/>
      <c r="BX33" s="59"/>
      <c r="BY33" s="56"/>
      <c r="BZ33" s="58"/>
      <c r="CA33" s="126"/>
      <c r="CB33" s="59"/>
      <c r="CC33" s="56"/>
      <c r="CD33" s="57"/>
    </row>
    <row r="34" spans="1:82" ht="14.25">
      <c r="A34" s="45" t="str">
        <f>IF('2 Create form'!$C$25&gt;=30,"Pax.","")</f>
        <v>Pax.</v>
      </c>
      <c r="B34" s="46">
        <f>IF('2 Create form'!$C$25&gt;=30,30,"")</f>
        <v>30</v>
      </c>
      <c r="C34" s="124"/>
      <c r="D34" s="59"/>
      <c r="E34" s="56"/>
      <c r="F34" s="57"/>
      <c r="G34" s="126"/>
      <c r="H34" s="103"/>
      <c r="I34" s="56"/>
      <c r="J34" s="57"/>
      <c r="K34" s="129"/>
      <c r="L34" s="59"/>
      <c r="M34" s="56"/>
      <c r="N34" s="57"/>
      <c r="O34" s="126"/>
      <c r="P34" s="59"/>
      <c r="Q34" s="56"/>
      <c r="R34" s="57"/>
      <c r="S34" s="129"/>
      <c r="T34" s="59"/>
      <c r="U34" s="56"/>
      <c r="V34" s="57"/>
      <c r="W34" s="126"/>
      <c r="X34" s="59"/>
      <c r="Y34" s="56"/>
      <c r="Z34" s="57"/>
      <c r="AA34" s="129"/>
      <c r="AB34" s="59"/>
      <c r="AC34" s="56"/>
      <c r="AD34" s="57"/>
      <c r="AE34" s="126"/>
      <c r="AF34" s="59"/>
      <c r="AG34" s="56"/>
      <c r="AH34" s="57"/>
      <c r="AI34" s="129"/>
      <c r="AJ34" s="59"/>
      <c r="AK34" s="56"/>
      <c r="AL34" s="57"/>
      <c r="AM34" s="126"/>
      <c r="AN34" s="59"/>
      <c r="AO34" s="56"/>
      <c r="AP34" s="57"/>
      <c r="AQ34" s="129"/>
      <c r="AR34" s="59"/>
      <c r="AS34" s="56"/>
      <c r="AT34" s="57"/>
      <c r="AU34" s="126"/>
      <c r="AV34" s="59"/>
      <c r="AW34" s="56"/>
      <c r="AX34" s="57"/>
      <c r="AY34" s="129"/>
      <c r="AZ34" s="59"/>
      <c r="BA34" s="56"/>
      <c r="BB34" s="57"/>
      <c r="BC34" s="126"/>
      <c r="BD34" s="59"/>
      <c r="BE34" s="56"/>
      <c r="BF34" s="57"/>
      <c r="BG34" s="129"/>
      <c r="BH34" s="59"/>
      <c r="BI34" s="56"/>
      <c r="BJ34" s="57"/>
      <c r="BK34" s="126"/>
      <c r="BL34" s="59"/>
      <c r="BM34" s="56"/>
      <c r="BN34" s="57"/>
      <c r="BO34" s="129"/>
      <c r="BP34" s="59"/>
      <c r="BQ34" s="56"/>
      <c r="BR34" s="57"/>
      <c r="BS34" s="126"/>
      <c r="BT34" s="59"/>
      <c r="BU34" s="56"/>
      <c r="BV34" s="57"/>
      <c r="BW34" s="129"/>
      <c r="BX34" s="59"/>
      <c r="BY34" s="56"/>
      <c r="BZ34" s="58"/>
      <c r="CA34" s="126"/>
      <c r="CB34" s="59"/>
      <c r="CC34" s="56"/>
      <c r="CD34" s="57"/>
    </row>
    <row r="35" spans="1:82" ht="14.25">
      <c r="A35" s="45" t="str">
        <f>IF('2 Create form'!$C$25&gt;=31,"Pax.","")</f>
        <v>Pax.</v>
      </c>
      <c r="B35" s="46">
        <f>IF('2 Create form'!$C$25&gt;=31,31,"")</f>
        <v>31</v>
      </c>
      <c r="C35" s="124"/>
      <c r="D35" s="59"/>
      <c r="E35" s="56"/>
      <c r="F35" s="57"/>
      <c r="G35" s="126"/>
      <c r="H35" s="103"/>
      <c r="I35" s="56"/>
      <c r="J35" s="57"/>
      <c r="K35" s="129"/>
      <c r="L35" s="59"/>
      <c r="M35" s="56"/>
      <c r="N35" s="57"/>
      <c r="O35" s="126"/>
      <c r="P35" s="59"/>
      <c r="Q35" s="56"/>
      <c r="R35" s="57"/>
      <c r="S35" s="129"/>
      <c r="T35" s="59"/>
      <c r="U35" s="56"/>
      <c r="V35" s="57"/>
      <c r="W35" s="126"/>
      <c r="X35" s="59"/>
      <c r="Y35" s="56"/>
      <c r="Z35" s="57"/>
      <c r="AA35" s="129"/>
      <c r="AB35" s="59"/>
      <c r="AC35" s="56"/>
      <c r="AD35" s="57"/>
      <c r="AE35" s="126"/>
      <c r="AF35" s="59"/>
      <c r="AG35" s="56"/>
      <c r="AH35" s="57"/>
      <c r="AI35" s="129"/>
      <c r="AJ35" s="59"/>
      <c r="AK35" s="56"/>
      <c r="AL35" s="57"/>
      <c r="AM35" s="126"/>
      <c r="AN35" s="59"/>
      <c r="AO35" s="56"/>
      <c r="AP35" s="57"/>
      <c r="AQ35" s="129"/>
      <c r="AR35" s="59"/>
      <c r="AS35" s="56"/>
      <c r="AT35" s="57"/>
      <c r="AU35" s="126"/>
      <c r="AV35" s="59"/>
      <c r="AW35" s="56"/>
      <c r="AX35" s="57"/>
      <c r="AY35" s="129"/>
      <c r="AZ35" s="59"/>
      <c r="BA35" s="56"/>
      <c r="BB35" s="57"/>
      <c r="BC35" s="126"/>
      <c r="BD35" s="59"/>
      <c r="BE35" s="56"/>
      <c r="BF35" s="57"/>
      <c r="BG35" s="129"/>
      <c r="BH35" s="59"/>
      <c r="BI35" s="56"/>
      <c r="BJ35" s="57"/>
      <c r="BK35" s="126"/>
      <c r="BL35" s="59"/>
      <c r="BM35" s="56"/>
      <c r="BN35" s="57"/>
      <c r="BO35" s="129"/>
      <c r="BP35" s="59"/>
      <c r="BQ35" s="56"/>
      <c r="BR35" s="57"/>
      <c r="BS35" s="126"/>
      <c r="BT35" s="59"/>
      <c r="BU35" s="56"/>
      <c r="BV35" s="57"/>
      <c r="BW35" s="129"/>
      <c r="BX35" s="59"/>
      <c r="BY35" s="56"/>
      <c r="BZ35" s="58"/>
      <c r="CA35" s="126"/>
      <c r="CB35" s="59"/>
      <c r="CC35" s="56"/>
      <c r="CD35" s="57"/>
    </row>
    <row r="36" spans="1:82" ht="14.25">
      <c r="A36" s="45" t="str">
        <f>IF('2 Create form'!$C$25&gt;=32,"Pax.","")</f>
        <v>Pax.</v>
      </c>
      <c r="B36" s="46">
        <f>IF('2 Create form'!$C$25&gt;=32,32,"")</f>
        <v>32</v>
      </c>
      <c r="C36" s="124"/>
      <c r="D36" s="59"/>
      <c r="E36" s="56"/>
      <c r="F36" s="57"/>
      <c r="G36" s="126"/>
      <c r="H36" s="103"/>
      <c r="I36" s="56"/>
      <c r="J36" s="57"/>
      <c r="K36" s="129"/>
      <c r="L36" s="59"/>
      <c r="M36" s="56"/>
      <c r="N36" s="57"/>
      <c r="O36" s="126"/>
      <c r="P36" s="59"/>
      <c r="Q36" s="56"/>
      <c r="R36" s="57"/>
      <c r="S36" s="129"/>
      <c r="T36" s="59"/>
      <c r="U36" s="56"/>
      <c r="V36" s="57"/>
      <c r="W36" s="126"/>
      <c r="X36" s="59"/>
      <c r="Y36" s="56"/>
      <c r="Z36" s="57"/>
      <c r="AA36" s="129"/>
      <c r="AB36" s="59"/>
      <c r="AC36" s="56"/>
      <c r="AD36" s="57"/>
      <c r="AE36" s="126"/>
      <c r="AF36" s="59"/>
      <c r="AG36" s="56"/>
      <c r="AH36" s="57"/>
      <c r="AI36" s="129"/>
      <c r="AJ36" s="59"/>
      <c r="AK36" s="56"/>
      <c r="AL36" s="57"/>
      <c r="AM36" s="126"/>
      <c r="AN36" s="59"/>
      <c r="AO36" s="56"/>
      <c r="AP36" s="57"/>
      <c r="AQ36" s="129"/>
      <c r="AR36" s="59"/>
      <c r="AS36" s="56"/>
      <c r="AT36" s="57"/>
      <c r="AU36" s="126"/>
      <c r="AV36" s="59"/>
      <c r="AW36" s="56"/>
      <c r="AX36" s="57"/>
      <c r="AY36" s="129"/>
      <c r="AZ36" s="59"/>
      <c r="BA36" s="56"/>
      <c r="BB36" s="57"/>
      <c r="BC36" s="126"/>
      <c r="BD36" s="59"/>
      <c r="BE36" s="56"/>
      <c r="BF36" s="57"/>
      <c r="BG36" s="129"/>
      <c r="BH36" s="59"/>
      <c r="BI36" s="56"/>
      <c r="BJ36" s="57"/>
      <c r="BK36" s="126"/>
      <c r="BL36" s="59"/>
      <c r="BM36" s="56"/>
      <c r="BN36" s="57"/>
      <c r="BO36" s="129"/>
      <c r="BP36" s="59"/>
      <c r="BQ36" s="56"/>
      <c r="BR36" s="57"/>
      <c r="BS36" s="126"/>
      <c r="BT36" s="59"/>
      <c r="BU36" s="56"/>
      <c r="BV36" s="57"/>
      <c r="BW36" s="129"/>
      <c r="BX36" s="59"/>
      <c r="BY36" s="56"/>
      <c r="BZ36" s="58"/>
      <c r="CA36" s="126"/>
      <c r="CB36" s="59"/>
      <c r="CC36" s="56"/>
      <c r="CD36" s="57"/>
    </row>
    <row r="37" spans="1:82" ht="14.25">
      <c r="A37" s="45" t="str">
        <f>IF('2 Create form'!$C$25&gt;=33,"Pax.","")</f>
        <v>Pax.</v>
      </c>
      <c r="B37" s="46">
        <f>IF('2 Create form'!$C$25&gt;=33,33,"")</f>
        <v>33</v>
      </c>
      <c r="C37" s="124"/>
      <c r="D37" s="59"/>
      <c r="E37" s="56"/>
      <c r="F37" s="57"/>
      <c r="G37" s="126"/>
      <c r="H37" s="103"/>
      <c r="I37" s="56"/>
      <c r="J37" s="57"/>
      <c r="K37" s="129"/>
      <c r="L37" s="59"/>
      <c r="M37" s="56"/>
      <c r="N37" s="57"/>
      <c r="O37" s="126"/>
      <c r="P37" s="59"/>
      <c r="Q37" s="56"/>
      <c r="R37" s="57"/>
      <c r="S37" s="129"/>
      <c r="T37" s="59"/>
      <c r="U37" s="56"/>
      <c r="V37" s="57"/>
      <c r="W37" s="126"/>
      <c r="X37" s="59"/>
      <c r="Y37" s="56"/>
      <c r="Z37" s="57"/>
      <c r="AA37" s="129"/>
      <c r="AB37" s="59"/>
      <c r="AC37" s="56"/>
      <c r="AD37" s="57"/>
      <c r="AE37" s="126"/>
      <c r="AF37" s="59"/>
      <c r="AG37" s="56"/>
      <c r="AH37" s="57"/>
      <c r="AI37" s="129"/>
      <c r="AJ37" s="59"/>
      <c r="AK37" s="56"/>
      <c r="AL37" s="57"/>
      <c r="AM37" s="126"/>
      <c r="AN37" s="59"/>
      <c r="AO37" s="56"/>
      <c r="AP37" s="57"/>
      <c r="AQ37" s="129"/>
      <c r="AR37" s="59"/>
      <c r="AS37" s="56"/>
      <c r="AT37" s="57"/>
      <c r="AU37" s="126"/>
      <c r="AV37" s="59"/>
      <c r="AW37" s="56"/>
      <c r="AX37" s="57"/>
      <c r="AY37" s="129"/>
      <c r="AZ37" s="59"/>
      <c r="BA37" s="56"/>
      <c r="BB37" s="57"/>
      <c r="BC37" s="126"/>
      <c r="BD37" s="59"/>
      <c r="BE37" s="56"/>
      <c r="BF37" s="57"/>
      <c r="BG37" s="129"/>
      <c r="BH37" s="59"/>
      <c r="BI37" s="56"/>
      <c r="BJ37" s="57"/>
      <c r="BK37" s="126"/>
      <c r="BL37" s="59"/>
      <c r="BM37" s="56"/>
      <c r="BN37" s="57"/>
      <c r="BO37" s="129"/>
      <c r="BP37" s="59"/>
      <c r="BQ37" s="56"/>
      <c r="BR37" s="57"/>
      <c r="BS37" s="126"/>
      <c r="BT37" s="59"/>
      <c r="BU37" s="56"/>
      <c r="BV37" s="57"/>
      <c r="BW37" s="129"/>
      <c r="BX37" s="59"/>
      <c r="BY37" s="56"/>
      <c r="BZ37" s="58"/>
      <c r="CA37" s="126"/>
      <c r="CB37" s="59"/>
      <c r="CC37" s="56"/>
      <c r="CD37" s="57"/>
    </row>
    <row r="38" spans="1:82" ht="14.25">
      <c r="A38" s="45" t="str">
        <f>IF('2 Create form'!$C$25&gt;=34,"Pax.","")</f>
        <v>Pax.</v>
      </c>
      <c r="B38" s="46">
        <f>IF('2 Create form'!$C$25&gt;=34,34,"")</f>
        <v>34</v>
      </c>
      <c r="C38" s="124"/>
      <c r="D38" s="59"/>
      <c r="E38" s="56"/>
      <c r="F38" s="57"/>
      <c r="G38" s="126"/>
      <c r="H38" s="103"/>
      <c r="I38" s="56"/>
      <c r="J38" s="57"/>
      <c r="K38" s="129"/>
      <c r="L38" s="59"/>
      <c r="M38" s="56"/>
      <c r="N38" s="57"/>
      <c r="O38" s="126"/>
      <c r="P38" s="59"/>
      <c r="Q38" s="56"/>
      <c r="R38" s="57"/>
      <c r="S38" s="129"/>
      <c r="T38" s="59"/>
      <c r="U38" s="56"/>
      <c r="V38" s="57"/>
      <c r="W38" s="126"/>
      <c r="X38" s="59"/>
      <c r="Y38" s="56"/>
      <c r="Z38" s="57"/>
      <c r="AA38" s="129"/>
      <c r="AB38" s="59"/>
      <c r="AC38" s="56"/>
      <c r="AD38" s="57"/>
      <c r="AE38" s="126"/>
      <c r="AF38" s="59"/>
      <c r="AG38" s="56"/>
      <c r="AH38" s="57"/>
      <c r="AI38" s="129"/>
      <c r="AJ38" s="59"/>
      <c r="AK38" s="56"/>
      <c r="AL38" s="57"/>
      <c r="AM38" s="126"/>
      <c r="AN38" s="59"/>
      <c r="AO38" s="56"/>
      <c r="AP38" s="57"/>
      <c r="AQ38" s="129"/>
      <c r="AR38" s="59"/>
      <c r="AS38" s="56"/>
      <c r="AT38" s="57"/>
      <c r="AU38" s="126"/>
      <c r="AV38" s="59"/>
      <c r="AW38" s="56"/>
      <c r="AX38" s="57"/>
      <c r="AY38" s="129"/>
      <c r="AZ38" s="59"/>
      <c r="BA38" s="56"/>
      <c r="BB38" s="57"/>
      <c r="BC38" s="126"/>
      <c r="BD38" s="59"/>
      <c r="BE38" s="56"/>
      <c r="BF38" s="57"/>
      <c r="BG38" s="129"/>
      <c r="BH38" s="59"/>
      <c r="BI38" s="56"/>
      <c r="BJ38" s="57"/>
      <c r="BK38" s="126"/>
      <c r="BL38" s="59"/>
      <c r="BM38" s="56"/>
      <c r="BN38" s="57"/>
      <c r="BO38" s="129"/>
      <c r="BP38" s="59"/>
      <c r="BQ38" s="56"/>
      <c r="BR38" s="57"/>
      <c r="BS38" s="126"/>
      <c r="BT38" s="59"/>
      <c r="BU38" s="56"/>
      <c r="BV38" s="57"/>
      <c r="BW38" s="129"/>
      <c r="BX38" s="59"/>
      <c r="BY38" s="56"/>
      <c r="BZ38" s="58"/>
      <c r="CA38" s="126"/>
      <c r="CB38" s="59"/>
      <c r="CC38" s="56"/>
      <c r="CD38" s="57"/>
    </row>
    <row r="39" spans="1:82" ht="14.25">
      <c r="A39" s="45" t="str">
        <f>IF('2 Create form'!$C$25&gt;=35,"Pax.","")</f>
        <v>Pax.</v>
      </c>
      <c r="B39" s="46">
        <f>IF('2 Create form'!$C$25&gt;=35,35,"")</f>
        <v>35</v>
      </c>
      <c r="C39" s="124"/>
      <c r="D39" s="59"/>
      <c r="E39" s="56"/>
      <c r="F39" s="57"/>
      <c r="G39" s="126"/>
      <c r="H39" s="103"/>
      <c r="I39" s="56"/>
      <c r="J39" s="57"/>
      <c r="K39" s="129"/>
      <c r="L39" s="59"/>
      <c r="M39" s="56"/>
      <c r="N39" s="57"/>
      <c r="O39" s="126"/>
      <c r="P39" s="59"/>
      <c r="Q39" s="56"/>
      <c r="R39" s="57"/>
      <c r="S39" s="129"/>
      <c r="T39" s="59"/>
      <c r="U39" s="56"/>
      <c r="V39" s="57"/>
      <c r="W39" s="126"/>
      <c r="X39" s="59"/>
      <c r="Y39" s="56"/>
      <c r="Z39" s="57"/>
      <c r="AA39" s="129"/>
      <c r="AB39" s="59"/>
      <c r="AC39" s="56"/>
      <c r="AD39" s="57"/>
      <c r="AE39" s="126"/>
      <c r="AF39" s="59"/>
      <c r="AG39" s="56"/>
      <c r="AH39" s="57"/>
      <c r="AI39" s="129"/>
      <c r="AJ39" s="59"/>
      <c r="AK39" s="56"/>
      <c r="AL39" s="57"/>
      <c r="AM39" s="126"/>
      <c r="AN39" s="59"/>
      <c r="AO39" s="56"/>
      <c r="AP39" s="57"/>
      <c r="AQ39" s="129"/>
      <c r="AR39" s="59"/>
      <c r="AS39" s="56"/>
      <c r="AT39" s="57"/>
      <c r="AU39" s="126"/>
      <c r="AV39" s="59"/>
      <c r="AW39" s="56"/>
      <c r="AX39" s="57"/>
      <c r="AY39" s="129"/>
      <c r="AZ39" s="59"/>
      <c r="BA39" s="56"/>
      <c r="BB39" s="57"/>
      <c r="BC39" s="126"/>
      <c r="BD39" s="59"/>
      <c r="BE39" s="56"/>
      <c r="BF39" s="57"/>
      <c r="BG39" s="129"/>
      <c r="BH39" s="59"/>
      <c r="BI39" s="56"/>
      <c r="BJ39" s="57"/>
      <c r="BK39" s="126"/>
      <c r="BL39" s="59"/>
      <c r="BM39" s="56"/>
      <c r="BN39" s="57"/>
      <c r="BO39" s="129"/>
      <c r="BP39" s="59"/>
      <c r="BQ39" s="56"/>
      <c r="BR39" s="57"/>
      <c r="BS39" s="126"/>
      <c r="BT39" s="59"/>
      <c r="BU39" s="56"/>
      <c r="BV39" s="57"/>
      <c r="BW39" s="129"/>
      <c r="BX39" s="59"/>
      <c r="BY39" s="56"/>
      <c r="BZ39" s="58"/>
      <c r="CA39" s="126"/>
      <c r="CB39" s="59"/>
      <c r="CC39" s="56"/>
      <c r="CD39" s="57"/>
    </row>
    <row r="40" spans="1:82" ht="14.25">
      <c r="A40" s="45" t="str">
        <f>IF('2 Create form'!$C$25&gt;=36,"Pax.","")</f>
        <v>Pax.</v>
      </c>
      <c r="B40" s="46">
        <f>IF('2 Create form'!$C$25&gt;=36,36,"")</f>
        <v>36</v>
      </c>
      <c r="C40" s="124"/>
      <c r="D40" s="59"/>
      <c r="E40" s="56"/>
      <c r="F40" s="57"/>
      <c r="G40" s="126"/>
      <c r="H40" s="103"/>
      <c r="I40" s="56"/>
      <c r="J40" s="57"/>
      <c r="K40" s="129"/>
      <c r="L40" s="59"/>
      <c r="M40" s="56"/>
      <c r="N40" s="57"/>
      <c r="O40" s="126"/>
      <c r="P40" s="59"/>
      <c r="Q40" s="56"/>
      <c r="R40" s="57"/>
      <c r="S40" s="129"/>
      <c r="T40" s="59"/>
      <c r="U40" s="56"/>
      <c r="V40" s="57"/>
      <c r="W40" s="126"/>
      <c r="X40" s="59"/>
      <c r="Y40" s="56"/>
      <c r="Z40" s="57"/>
      <c r="AA40" s="129"/>
      <c r="AB40" s="59"/>
      <c r="AC40" s="56"/>
      <c r="AD40" s="57"/>
      <c r="AE40" s="126"/>
      <c r="AF40" s="59"/>
      <c r="AG40" s="56"/>
      <c r="AH40" s="57"/>
      <c r="AI40" s="129"/>
      <c r="AJ40" s="59"/>
      <c r="AK40" s="56"/>
      <c r="AL40" s="57"/>
      <c r="AM40" s="126"/>
      <c r="AN40" s="59"/>
      <c r="AO40" s="56"/>
      <c r="AP40" s="57"/>
      <c r="AQ40" s="129"/>
      <c r="AR40" s="59"/>
      <c r="AS40" s="56"/>
      <c r="AT40" s="57"/>
      <c r="AU40" s="126"/>
      <c r="AV40" s="59"/>
      <c r="AW40" s="56"/>
      <c r="AX40" s="57"/>
      <c r="AY40" s="129"/>
      <c r="AZ40" s="59"/>
      <c r="BA40" s="56"/>
      <c r="BB40" s="57"/>
      <c r="BC40" s="126"/>
      <c r="BD40" s="59"/>
      <c r="BE40" s="56"/>
      <c r="BF40" s="57"/>
      <c r="BG40" s="129"/>
      <c r="BH40" s="59"/>
      <c r="BI40" s="56"/>
      <c r="BJ40" s="57"/>
      <c r="BK40" s="126"/>
      <c r="BL40" s="59"/>
      <c r="BM40" s="56"/>
      <c r="BN40" s="57"/>
      <c r="BO40" s="129"/>
      <c r="BP40" s="59"/>
      <c r="BQ40" s="56"/>
      <c r="BR40" s="57"/>
      <c r="BS40" s="126"/>
      <c r="BT40" s="59"/>
      <c r="BU40" s="56"/>
      <c r="BV40" s="57"/>
      <c r="BW40" s="129"/>
      <c r="BX40" s="59"/>
      <c r="BY40" s="56"/>
      <c r="BZ40" s="58"/>
      <c r="CA40" s="126"/>
      <c r="CB40" s="59"/>
      <c r="CC40" s="56"/>
      <c r="CD40" s="57"/>
    </row>
    <row r="41" spans="1:82" ht="14.25">
      <c r="A41" s="45" t="str">
        <f>IF('2 Create form'!$C$25&gt;=37,"Pax.","")</f>
        <v>Pax.</v>
      </c>
      <c r="B41" s="46">
        <f>IF('2 Create form'!$C$25&gt;=37,37,"")</f>
        <v>37</v>
      </c>
      <c r="C41" s="124"/>
      <c r="D41" s="59"/>
      <c r="E41" s="56"/>
      <c r="F41" s="57"/>
      <c r="G41" s="126"/>
      <c r="H41" s="103"/>
      <c r="I41" s="56"/>
      <c r="J41" s="57"/>
      <c r="K41" s="129"/>
      <c r="L41" s="59"/>
      <c r="M41" s="56"/>
      <c r="N41" s="57"/>
      <c r="O41" s="126"/>
      <c r="P41" s="59"/>
      <c r="Q41" s="56"/>
      <c r="R41" s="57"/>
      <c r="S41" s="129"/>
      <c r="T41" s="59"/>
      <c r="U41" s="56"/>
      <c r="V41" s="57"/>
      <c r="W41" s="126"/>
      <c r="X41" s="59"/>
      <c r="Y41" s="56"/>
      <c r="Z41" s="57"/>
      <c r="AA41" s="129"/>
      <c r="AB41" s="59"/>
      <c r="AC41" s="56"/>
      <c r="AD41" s="57"/>
      <c r="AE41" s="126"/>
      <c r="AF41" s="59"/>
      <c r="AG41" s="56"/>
      <c r="AH41" s="57"/>
      <c r="AI41" s="129"/>
      <c r="AJ41" s="59"/>
      <c r="AK41" s="56"/>
      <c r="AL41" s="57"/>
      <c r="AM41" s="126"/>
      <c r="AN41" s="59"/>
      <c r="AO41" s="56"/>
      <c r="AP41" s="57"/>
      <c r="AQ41" s="129"/>
      <c r="AR41" s="59"/>
      <c r="AS41" s="56"/>
      <c r="AT41" s="57"/>
      <c r="AU41" s="126"/>
      <c r="AV41" s="59"/>
      <c r="AW41" s="56"/>
      <c r="AX41" s="57"/>
      <c r="AY41" s="129"/>
      <c r="AZ41" s="59"/>
      <c r="BA41" s="56"/>
      <c r="BB41" s="57"/>
      <c r="BC41" s="126"/>
      <c r="BD41" s="59"/>
      <c r="BE41" s="56"/>
      <c r="BF41" s="57"/>
      <c r="BG41" s="129"/>
      <c r="BH41" s="59"/>
      <c r="BI41" s="56"/>
      <c r="BJ41" s="57"/>
      <c r="BK41" s="126"/>
      <c r="BL41" s="59"/>
      <c r="BM41" s="56"/>
      <c r="BN41" s="57"/>
      <c r="BO41" s="129"/>
      <c r="BP41" s="59"/>
      <c r="BQ41" s="56"/>
      <c r="BR41" s="57"/>
      <c r="BS41" s="126"/>
      <c r="BT41" s="59"/>
      <c r="BU41" s="56"/>
      <c r="BV41" s="57"/>
      <c r="BW41" s="129"/>
      <c r="BX41" s="59"/>
      <c r="BY41" s="56"/>
      <c r="BZ41" s="58"/>
      <c r="CA41" s="126"/>
      <c r="CB41" s="59"/>
      <c r="CC41" s="56"/>
      <c r="CD41" s="57"/>
    </row>
    <row r="42" spans="1:82" ht="14.25">
      <c r="A42" s="45" t="str">
        <f>IF('2 Create form'!$C$25&gt;=38,"Pax.","")</f>
        <v>Pax.</v>
      </c>
      <c r="B42" s="46">
        <f>IF('2 Create form'!$C$25&gt;=38,38,"")</f>
        <v>38</v>
      </c>
      <c r="C42" s="124"/>
      <c r="D42" s="59"/>
      <c r="E42" s="56"/>
      <c r="F42" s="57"/>
      <c r="G42" s="126"/>
      <c r="H42" s="103"/>
      <c r="I42" s="56"/>
      <c r="J42" s="57"/>
      <c r="K42" s="129"/>
      <c r="L42" s="59"/>
      <c r="M42" s="56"/>
      <c r="N42" s="57"/>
      <c r="O42" s="126"/>
      <c r="P42" s="59"/>
      <c r="Q42" s="56"/>
      <c r="R42" s="57"/>
      <c r="S42" s="129"/>
      <c r="T42" s="59"/>
      <c r="U42" s="56"/>
      <c r="V42" s="57"/>
      <c r="W42" s="126"/>
      <c r="X42" s="59"/>
      <c r="Y42" s="56"/>
      <c r="Z42" s="57"/>
      <c r="AA42" s="129"/>
      <c r="AB42" s="59"/>
      <c r="AC42" s="56"/>
      <c r="AD42" s="57"/>
      <c r="AE42" s="126"/>
      <c r="AF42" s="59"/>
      <c r="AG42" s="56"/>
      <c r="AH42" s="57"/>
      <c r="AI42" s="129"/>
      <c r="AJ42" s="59"/>
      <c r="AK42" s="56"/>
      <c r="AL42" s="57"/>
      <c r="AM42" s="126"/>
      <c r="AN42" s="59"/>
      <c r="AO42" s="56"/>
      <c r="AP42" s="57"/>
      <c r="AQ42" s="129"/>
      <c r="AR42" s="59"/>
      <c r="AS42" s="56"/>
      <c r="AT42" s="57"/>
      <c r="AU42" s="126"/>
      <c r="AV42" s="59"/>
      <c r="AW42" s="56"/>
      <c r="AX42" s="57"/>
      <c r="AY42" s="129"/>
      <c r="AZ42" s="59"/>
      <c r="BA42" s="56"/>
      <c r="BB42" s="57"/>
      <c r="BC42" s="126"/>
      <c r="BD42" s="59"/>
      <c r="BE42" s="56"/>
      <c r="BF42" s="57"/>
      <c r="BG42" s="129"/>
      <c r="BH42" s="59"/>
      <c r="BI42" s="56"/>
      <c r="BJ42" s="57"/>
      <c r="BK42" s="126"/>
      <c r="BL42" s="59"/>
      <c r="BM42" s="56"/>
      <c r="BN42" s="57"/>
      <c r="BO42" s="129"/>
      <c r="BP42" s="59"/>
      <c r="BQ42" s="56"/>
      <c r="BR42" s="57"/>
      <c r="BS42" s="126"/>
      <c r="BT42" s="59"/>
      <c r="BU42" s="56"/>
      <c r="BV42" s="57"/>
      <c r="BW42" s="129"/>
      <c r="BX42" s="59"/>
      <c r="BY42" s="56"/>
      <c r="BZ42" s="58"/>
      <c r="CA42" s="126"/>
      <c r="CB42" s="59"/>
      <c r="CC42" s="56"/>
      <c r="CD42" s="57"/>
    </row>
    <row r="43" spans="1:82" ht="14.25">
      <c r="A43" s="45" t="str">
        <f>IF('2 Create form'!$C$25&gt;=39,"Pax.","")</f>
        <v>Pax.</v>
      </c>
      <c r="B43" s="46">
        <f>IF('2 Create form'!$C$25&gt;=39,39,"")</f>
        <v>39</v>
      </c>
      <c r="C43" s="124"/>
      <c r="D43" s="59"/>
      <c r="E43" s="56"/>
      <c r="F43" s="57"/>
      <c r="G43" s="126"/>
      <c r="H43" s="103"/>
      <c r="I43" s="56"/>
      <c r="J43" s="57"/>
      <c r="K43" s="129"/>
      <c r="L43" s="59"/>
      <c r="M43" s="56"/>
      <c r="N43" s="57"/>
      <c r="O43" s="126"/>
      <c r="P43" s="59"/>
      <c r="Q43" s="56"/>
      <c r="R43" s="57"/>
      <c r="S43" s="129"/>
      <c r="T43" s="59"/>
      <c r="U43" s="56"/>
      <c r="V43" s="57"/>
      <c r="W43" s="126"/>
      <c r="X43" s="59"/>
      <c r="Y43" s="56"/>
      <c r="Z43" s="57"/>
      <c r="AA43" s="129"/>
      <c r="AB43" s="59"/>
      <c r="AC43" s="56"/>
      <c r="AD43" s="57"/>
      <c r="AE43" s="126"/>
      <c r="AF43" s="59"/>
      <c r="AG43" s="56"/>
      <c r="AH43" s="57"/>
      <c r="AI43" s="129"/>
      <c r="AJ43" s="59"/>
      <c r="AK43" s="56"/>
      <c r="AL43" s="57"/>
      <c r="AM43" s="126"/>
      <c r="AN43" s="59"/>
      <c r="AO43" s="56"/>
      <c r="AP43" s="57"/>
      <c r="AQ43" s="129"/>
      <c r="AR43" s="59"/>
      <c r="AS43" s="56"/>
      <c r="AT43" s="57"/>
      <c r="AU43" s="126"/>
      <c r="AV43" s="59"/>
      <c r="AW43" s="56"/>
      <c r="AX43" s="57"/>
      <c r="AY43" s="129"/>
      <c r="AZ43" s="59"/>
      <c r="BA43" s="56"/>
      <c r="BB43" s="57"/>
      <c r="BC43" s="126"/>
      <c r="BD43" s="59"/>
      <c r="BE43" s="56"/>
      <c r="BF43" s="57"/>
      <c r="BG43" s="129"/>
      <c r="BH43" s="59"/>
      <c r="BI43" s="56"/>
      <c r="BJ43" s="57"/>
      <c r="BK43" s="126"/>
      <c r="BL43" s="59"/>
      <c r="BM43" s="56"/>
      <c r="BN43" s="57"/>
      <c r="BO43" s="129"/>
      <c r="BP43" s="59"/>
      <c r="BQ43" s="56"/>
      <c r="BR43" s="57"/>
      <c r="BS43" s="126"/>
      <c r="BT43" s="59"/>
      <c r="BU43" s="56"/>
      <c r="BV43" s="57"/>
      <c r="BW43" s="129"/>
      <c r="BX43" s="59"/>
      <c r="BY43" s="56"/>
      <c r="BZ43" s="58"/>
      <c r="CA43" s="126"/>
      <c r="CB43" s="59"/>
      <c r="CC43" s="56"/>
      <c r="CD43" s="57"/>
    </row>
    <row r="44" spans="1:82" ht="14.25">
      <c r="A44" s="45" t="str">
        <f>IF('2 Create form'!$C$25&gt;=40,"Pax.","")</f>
        <v>Pax.</v>
      </c>
      <c r="B44" s="46">
        <f>IF('2 Create form'!$C$25&gt;=40,40,"")</f>
        <v>40</v>
      </c>
      <c r="C44" s="124"/>
      <c r="D44" s="59"/>
      <c r="E44" s="56"/>
      <c r="F44" s="57"/>
      <c r="G44" s="126"/>
      <c r="H44" s="103"/>
      <c r="I44" s="56"/>
      <c r="J44" s="57"/>
      <c r="K44" s="129"/>
      <c r="L44" s="59"/>
      <c r="M44" s="56"/>
      <c r="N44" s="57"/>
      <c r="O44" s="126"/>
      <c r="P44" s="59"/>
      <c r="Q44" s="56"/>
      <c r="R44" s="57"/>
      <c r="S44" s="129"/>
      <c r="T44" s="59"/>
      <c r="U44" s="56"/>
      <c r="V44" s="57"/>
      <c r="W44" s="126"/>
      <c r="X44" s="59"/>
      <c r="Y44" s="56"/>
      <c r="Z44" s="57"/>
      <c r="AA44" s="129"/>
      <c r="AB44" s="59"/>
      <c r="AC44" s="56"/>
      <c r="AD44" s="57"/>
      <c r="AE44" s="126"/>
      <c r="AF44" s="59"/>
      <c r="AG44" s="56"/>
      <c r="AH44" s="57"/>
      <c r="AI44" s="129"/>
      <c r="AJ44" s="59"/>
      <c r="AK44" s="56"/>
      <c r="AL44" s="57"/>
      <c r="AM44" s="126"/>
      <c r="AN44" s="59"/>
      <c r="AO44" s="56"/>
      <c r="AP44" s="57"/>
      <c r="AQ44" s="129"/>
      <c r="AR44" s="59"/>
      <c r="AS44" s="56"/>
      <c r="AT44" s="57"/>
      <c r="AU44" s="126"/>
      <c r="AV44" s="59"/>
      <c r="AW44" s="56"/>
      <c r="AX44" s="57"/>
      <c r="AY44" s="129"/>
      <c r="AZ44" s="59"/>
      <c r="BA44" s="56"/>
      <c r="BB44" s="57"/>
      <c r="BC44" s="126"/>
      <c r="BD44" s="59"/>
      <c r="BE44" s="56"/>
      <c r="BF44" s="57"/>
      <c r="BG44" s="129"/>
      <c r="BH44" s="59"/>
      <c r="BI44" s="56"/>
      <c r="BJ44" s="57"/>
      <c r="BK44" s="126"/>
      <c r="BL44" s="59"/>
      <c r="BM44" s="56"/>
      <c r="BN44" s="57"/>
      <c r="BO44" s="129"/>
      <c r="BP44" s="59"/>
      <c r="BQ44" s="56"/>
      <c r="BR44" s="57"/>
      <c r="BS44" s="126"/>
      <c r="BT44" s="59"/>
      <c r="BU44" s="56"/>
      <c r="BV44" s="57"/>
      <c r="BW44" s="129"/>
      <c r="BX44" s="59"/>
      <c r="BY44" s="56"/>
      <c r="BZ44" s="58"/>
      <c r="CA44" s="126"/>
      <c r="CB44" s="59"/>
      <c r="CC44" s="56"/>
      <c r="CD44" s="57"/>
    </row>
    <row r="45" spans="1:82" ht="14.25">
      <c r="A45" s="45" t="str">
        <f>IF('2 Create form'!$C$25&gt;=41,"Pax.","")</f>
        <v>Pax.</v>
      </c>
      <c r="B45" s="46">
        <f>IF('2 Create form'!$C$25&gt;=41,41,"")</f>
        <v>41</v>
      </c>
      <c r="C45" s="124"/>
      <c r="D45" s="59"/>
      <c r="E45" s="56"/>
      <c r="F45" s="57"/>
      <c r="G45" s="126"/>
      <c r="H45" s="103"/>
      <c r="I45" s="56"/>
      <c r="J45" s="57"/>
      <c r="K45" s="129"/>
      <c r="L45" s="59"/>
      <c r="M45" s="56"/>
      <c r="N45" s="57"/>
      <c r="O45" s="126"/>
      <c r="P45" s="59"/>
      <c r="Q45" s="56"/>
      <c r="R45" s="57"/>
      <c r="S45" s="129"/>
      <c r="T45" s="59"/>
      <c r="U45" s="56"/>
      <c r="V45" s="57"/>
      <c r="W45" s="126"/>
      <c r="X45" s="59"/>
      <c r="Y45" s="56"/>
      <c r="Z45" s="57"/>
      <c r="AA45" s="129"/>
      <c r="AB45" s="59"/>
      <c r="AC45" s="56"/>
      <c r="AD45" s="57"/>
      <c r="AE45" s="126"/>
      <c r="AF45" s="59"/>
      <c r="AG45" s="56"/>
      <c r="AH45" s="57"/>
      <c r="AI45" s="129"/>
      <c r="AJ45" s="59"/>
      <c r="AK45" s="56"/>
      <c r="AL45" s="57"/>
      <c r="AM45" s="126"/>
      <c r="AN45" s="59"/>
      <c r="AO45" s="56"/>
      <c r="AP45" s="57"/>
      <c r="AQ45" s="129"/>
      <c r="AR45" s="59"/>
      <c r="AS45" s="56"/>
      <c r="AT45" s="57"/>
      <c r="AU45" s="126"/>
      <c r="AV45" s="59"/>
      <c r="AW45" s="56"/>
      <c r="AX45" s="57"/>
      <c r="AY45" s="129"/>
      <c r="AZ45" s="59"/>
      <c r="BA45" s="56"/>
      <c r="BB45" s="57"/>
      <c r="BC45" s="126"/>
      <c r="BD45" s="59"/>
      <c r="BE45" s="56"/>
      <c r="BF45" s="57"/>
      <c r="BG45" s="129"/>
      <c r="BH45" s="59"/>
      <c r="BI45" s="56"/>
      <c r="BJ45" s="57"/>
      <c r="BK45" s="126"/>
      <c r="BL45" s="59"/>
      <c r="BM45" s="56"/>
      <c r="BN45" s="57"/>
      <c r="BO45" s="129"/>
      <c r="BP45" s="59"/>
      <c r="BQ45" s="56"/>
      <c r="BR45" s="57"/>
      <c r="BS45" s="126"/>
      <c r="BT45" s="59"/>
      <c r="BU45" s="56"/>
      <c r="BV45" s="57"/>
      <c r="BW45" s="129"/>
      <c r="BX45" s="59"/>
      <c r="BY45" s="56"/>
      <c r="BZ45" s="58"/>
      <c r="CA45" s="126"/>
      <c r="CB45" s="59"/>
      <c r="CC45" s="56"/>
      <c r="CD45" s="57"/>
    </row>
    <row r="46" spans="1:82" ht="14.25">
      <c r="A46" s="45" t="str">
        <f>IF('2 Create form'!$C$25&gt;=42,"Pax.","")</f>
        <v>Pax.</v>
      </c>
      <c r="B46" s="46">
        <f>IF('2 Create form'!$C$25&gt;=42,42,"")</f>
        <v>42</v>
      </c>
      <c r="C46" s="124"/>
      <c r="D46" s="59"/>
      <c r="E46" s="56"/>
      <c r="F46" s="57"/>
      <c r="G46" s="126"/>
      <c r="H46" s="103"/>
      <c r="I46" s="56"/>
      <c r="J46" s="57"/>
      <c r="K46" s="129"/>
      <c r="L46" s="59"/>
      <c r="M46" s="56"/>
      <c r="N46" s="57"/>
      <c r="O46" s="126"/>
      <c r="P46" s="59"/>
      <c r="Q46" s="56"/>
      <c r="R46" s="57"/>
      <c r="S46" s="129"/>
      <c r="T46" s="59"/>
      <c r="U46" s="56"/>
      <c r="V46" s="57"/>
      <c r="W46" s="126"/>
      <c r="X46" s="59"/>
      <c r="Y46" s="56"/>
      <c r="Z46" s="57"/>
      <c r="AA46" s="129"/>
      <c r="AB46" s="59"/>
      <c r="AC46" s="56"/>
      <c r="AD46" s="57"/>
      <c r="AE46" s="126"/>
      <c r="AF46" s="59"/>
      <c r="AG46" s="56"/>
      <c r="AH46" s="57"/>
      <c r="AI46" s="129"/>
      <c r="AJ46" s="59"/>
      <c r="AK46" s="56"/>
      <c r="AL46" s="57"/>
      <c r="AM46" s="126"/>
      <c r="AN46" s="59"/>
      <c r="AO46" s="56"/>
      <c r="AP46" s="57"/>
      <c r="AQ46" s="129"/>
      <c r="AR46" s="59"/>
      <c r="AS46" s="56"/>
      <c r="AT46" s="57"/>
      <c r="AU46" s="126"/>
      <c r="AV46" s="59"/>
      <c r="AW46" s="56"/>
      <c r="AX46" s="57"/>
      <c r="AY46" s="129"/>
      <c r="AZ46" s="59"/>
      <c r="BA46" s="56"/>
      <c r="BB46" s="57"/>
      <c r="BC46" s="126"/>
      <c r="BD46" s="59"/>
      <c r="BE46" s="56"/>
      <c r="BF46" s="57"/>
      <c r="BG46" s="129"/>
      <c r="BH46" s="59"/>
      <c r="BI46" s="56"/>
      <c r="BJ46" s="57"/>
      <c r="BK46" s="126"/>
      <c r="BL46" s="59"/>
      <c r="BM46" s="56"/>
      <c r="BN46" s="57"/>
      <c r="BO46" s="129"/>
      <c r="BP46" s="59"/>
      <c r="BQ46" s="56"/>
      <c r="BR46" s="57"/>
      <c r="BS46" s="126"/>
      <c r="BT46" s="59"/>
      <c r="BU46" s="56"/>
      <c r="BV46" s="57"/>
      <c r="BW46" s="129"/>
      <c r="BX46" s="59"/>
      <c r="BY46" s="56"/>
      <c r="BZ46" s="58"/>
      <c r="CA46" s="126"/>
      <c r="CB46" s="59"/>
      <c r="CC46" s="56"/>
      <c r="CD46" s="57"/>
    </row>
    <row r="47" spans="1:82" ht="14.25">
      <c r="A47" s="45" t="str">
        <f>IF('2 Create form'!$C$25&gt;=43,"Pax.","")</f>
        <v>Pax.</v>
      </c>
      <c r="B47" s="46">
        <f>IF('2 Create form'!$C$25&gt;=43,43,"")</f>
        <v>43</v>
      </c>
      <c r="C47" s="124"/>
      <c r="D47" s="59"/>
      <c r="E47" s="56"/>
      <c r="F47" s="57"/>
      <c r="G47" s="126"/>
      <c r="H47" s="103"/>
      <c r="I47" s="56"/>
      <c r="J47" s="57"/>
      <c r="K47" s="129"/>
      <c r="L47" s="59"/>
      <c r="M47" s="56"/>
      <c r="N47" s="57"/>
      <c r="O47" s="126"/>
      <c r="P47" s="59"/>
      <c r="Q47" s="56"/>
      <c r="R47" s="57"/>
      <c r="S47" s="129"/>
      <c r="T47" s="59"/>
      <c r="U47" s="56"/>
      <c r="V47" s="57"/>
      <c r="W47" s="126"/>
      <c r="X47" s="59"/>
      <c r="Y47" s="56"/>
      <c r="Z47" s="57"/>
      <c r="AA47" s="129"/>
      <c r="AB47" s="59"/>
      <c r="AC47" s="56"/>
      <c r="AD47" s="57"/>
      <c r="AE47" s="126"/>
      <c r="AF47" s="59"/>
      <c r="AG47" s="56"/>
      <c r="AH47" s="57"/>
      <c r="AI47" s="129"/>
      <c r="AJ47" s="59"/>
      <c r="AK47" s="56"/>
      <c r="AL47" s="57"/>
      <c r="AM47" s="126"/>
      <c r="AN47" s="59"/>
      <c r="AO47" s="56"/>
      <c r="AP47" s="57"/>
      <c r="AQ47" s="129"/>
      <c r="AR47" s="59"/>
      <c r="AS47" s="56"/>
      <c r="AT47" s="57"/>
      <c r="AU47" s="126"/>
      <c r="AV47" s="59"/>
      <c r="AW47" s="56"/>
      <c r="AX47" s="57"/>
      <c r="AY47" s="129"/>
      <c r="AZ47" s="59"/>
      <c r="BA47" s="56"/>
      <c r="BB47" s="57"/>
      <c r="BC47" s="126"/>
      <c r="BD47" s="59"/>
      <c r="BE47" s="56"/>
      <c r="BF47" s="57"/>
      <c r="BG47" s="129"/>
      <c r="BH47" s="59"/>
      <c r="BI47" s="56"/>
      <c r="BJ47" s="57"/>
      <c r="BK47" s="126"/>
      <c r="BL47" s="59"/>
      <c r="BM47" s="56"/>
      <c r="BN47" s="57"/>
      <c r="BO47" s="129"/>
      <c r="BP47" s="59"/>
      <c r="BQ47" s="56"/>
      <c r="BR47" s="57"/>
      <c r="BS47" s="126"/>
      <c r="BT47" s="59"/>
      <c r="BU47" s="56"/>
      <c r="BV47" s="57"/>
      <c r="BW47" s="129"/>
      <c r="BX47" s="59"/>
      <c r="BY47" s="56"/>
      <c r="BZ47" s="58"/>
      <c r="CA47" s="126"/>
      <c r="CB47" s="59"/>
      <c r="CC47" s="56"/>
      <c r="CD47" s="57"/>
    </row>
    <row r="48" spans="1:82" ht="14.25">
      <c r="A48" s="45" t="str">
        <f>IF('2 Create form'!$C$25&gt;=44,"Pax.","")</f>
        <v>Pax.</v>
      </c>
      <c r="B48" s="46">
        <f>IF('2 Create form'!$C$25&gt;=44,44,"")</f>
        <v>44</v>
      </c>
      <c r="C48" s="124"/>
      <c r="D48" s="59"/>
      <c r="E48" s="56"/>
      <c r="F48" s="57"/>
      <c r="G48" s="126"/>
      <c r="H48" s="103"/>
      <c r="I48" s="56"/>
      <c r="J48" s="57"/>
      <c r="K48" s="129"/>
      <c r="L48" s="59"/>
      <c r="M48" s="56"/>
      <c r="N48" s="57"/>
      <c r="O48" s="126"/>
      <c r="P48" s="59"/>
      <c r="Q48" s="56"/>
      <c r="R48" s="57"/>
      <c r="S48" s="129"/>
      <c r="T48" s="59"/>
      <c r="U48" s="56"/>
      <c r="V48" s="57"/>
      <c r="W48" s="126"/>
      <c r="X48" s="59"/>
      <c r="Y48" s="56"/>
      <c r="Z48" s="57"/>
      <c r="AA48" s="129"/>
      <c r="AB48" s="59"/>
      <c r="AC48" s="56"/>
      <c r="AD48" s="57"/>
      <c r="AE48" s="126"/>
      <c r="AF48" s="59"/>
      <c r="AG48" s="56"/>
      <c r="AH48" s="57"/>
      <c r="AI48" s="129"/>
      <c r="AJ48" s="59"/>
      <c r="AK48" s="56"/>
      <c r="AL48" s="57"/>
      <c r="AM48" s="126"/>
      <c r="AN48" s="59"/>
      <c r="AO48" s="56"/>
      <c r="AP48" s="57"/>
      <c r="AQ48" s="129"/>
      <c r="AR48" s="59"/>
      <c r="AS48" s="56"/>
      <c r="AT48" s="57"/>
      <c r="AU48" s="126"/>
      <c r="AV48" s="59"/>
      <c r="AW48" s="56"/>
      <c r="AX48" s="57"/>
      <c r="AY48" s="129"/>
      <c r="AZ48" s="59"/>
      <c r="BA48" s="56"/>
      <c r="BB48" s="57"/>
      <c r="BC48" s="126"/>
      <c r="BD48" s="59"/>
      <c r="BE48" s="56"/>
      <c r="BF48" s="57"/>
      <c r="BG48" s="129"/>
      <c r="BH48" s="59"/>
      <c r="BI48" s="56"/>
      <c r="BJ48" s="57"/>
      <c r="BK48" s="126"/>
      <c r="BL48" s="59"/>
      <c r="BM48" s="56"/>
      <c r="BN48" s="57"/>
      <c r="BO48" s="129"/>
      <c r="BP48" s="59"/>
      <c r="BQ48" s="56"/>
      <c r="BR48" s="57"/>
      <c r="BS48" s="126"/>
      <c r="BT48" s="59"/>
      <c r="BU48" s="56"/>
      <c r="BV48" s="57"/>
      <c r="BW48" s="129"/>
      <c r="BX48" s="59"/>
      <c r="BY48" s="56"/>
      <c r="BZ48" s="58"/>
      <c r="CA48" s="126"/>
      <c r="CB48" s="59"/>
      <c r="CC48" s="56"/>
      <c r="CD48" s="57"/>
    </row>
    <row r="49" spans="1:82" ht="14.25">
      <c r="A49" s="45" t="str">
        <f>IF('2 Create form'!$C$25&gt;=45,"Pax.","")</f>
        <v>Pax.</v>
      </c>
      <c r="B49" s="46">
        <f>IF('2 Create form'!$C$25&gt;=45,45,"")</f>
        <v>45</v>
      </c>
      <c r="C49" s="124"/>
      <c r="D49" s="59"/>
      <c r="E49" s="56"/>
      <c r="F49" s="57"/>
      <c r="G49" s="126"/>
      <c r="H49" s="103"/>
      <c r="I49" s="56"/>
      <c r="J49" s="57"/>
      <c r="K49" s="129"/>
      <c r="L49" s="59"/>
      <c r="M49" s="56"/>
      <c r="N49" s="57"/>
      <c r="O49" s="126"/>
      <c r="P49" s="59"/>
      <c r="Q49" s="56"/>
      <c r="R49" s="57"/>
      <c r="S49" s="129"/>
      <c r="T49" s="59"/>
      <c r="U49" s="56"/>
      <c r="V49" s="57"/>
      <c r="W49" s="126"/>
      <c r="X49" s="59"/>
      <c r="Y49" s="56"/>
      <c r="Z49" s="57"/>
      <c r="AA49" s="129"/>
      <c r="AB49" s="59"/>
      <c r="AC49" s="56"/>
      <c r="AD49" s="57"/>
      <c r="AE49" s="126"/>
      <c r="AF49" s="59"/>
      <c r="AG49" s="56"/>
      <c r="AH49" s="57"/>
      <c r="AI49" s="129"/>
      <c r="AJ49" s="59"/>
      <c r="AK49" s="56"/>
      <c r="AL49" s="57"/>
      <c r="AM49" s="126"/>
      <c r="AN49" s="59"/>
      <c r="AO49" s="56"/>
      <c r="AP49" s="57"/>
      <c r="AQ49" s="129"/>
      <c r="AR49" s="59"/>
      <c r="AS49" s="56"/>
      <c r="AT49" s="57"/>
      <c r="AU49" s="126"/>
      <c r="AV49" s="59"/>
      <c r="AW49" s="56"/>
      <c r="AX49" s="57"/>
      <c r="AY49" s="129"/>
      <c r="AZ49" s="59"/>
      <c r="BA49" s="56"/>
      <c r="BB49" s="57"/>
      <c r="BC49" s="126"/>
      <c r="BD49" s="59"/>
      <c r="BE49" s="56"/>
      <c r="BF49" s="57"/>
      <c r="BG49" s="129"/>
      <c r="BH49" s="59"/>
      <c r="BI49" s="56"/>
      <c r="BJ49" s="57"/>
      <c r="BK49" s="126"/>
      <c r="BL49" s="59"/>
      <c r="BM49" s="56"/>
      <c r="BN49" s="57"/>
      <c r="BO49" s="129"/>
      <c r="BP49" s="59"/>
      <c r="BQ49" s="56"/>
      <c r="BR49" s="57"/>
      <c r="BS49" s="126"/>
      <c r="BT49" s="59"/>
      <c r="BU49" s="56"/>
      <c r="BV49" s="57"/>
      <c r="BW49" s="129"/>
      <c r="BX49" s="59"/>
      <c r="BY49" s="56"/>
      <c r="BZ49" s="58"/>
      <c r="CA49" s="126"/>
      <c r="CB49" s="59"/>
      <c r="CC49" s="56"/>
      <c r="CD49" s="57"/>
    </row>
    <row r="50" spans="1:82" ht="14.25">
      <c r="A50" s="45" t="str">
        <f>IF('2 Create form'!$C$25&gt;=46,"Pax.","")</f>
        <v>Pax.</v>
      </c>
      <c r="B50" s="46">
        <f>IF('2 Create form'!$C$25&gt;=46,46,"")</f>
        <v>46</v>
      </c>
      <c r="C50" s="124"/>
      <c r="D50" s="59"/>
      <c r="E50" s="56"/>
      <c r="F50" s="57"/>
      <c r="G50" s="126"/>
      <c r="H50" s="103"/>
      <c r="I50" s="56"/>
      <c r="J50" s="57"/>
      <c r="K50" s="129"/>
      <c r="L50" s="59"/>
      <c r="M50" s="56"/>
      <c r="N50" s="57"/>
      <c r="O50" s="126"/>
      <c r="P50" s="59"/>
      <c r="Q50" s="56"/>
      <c r="R50" s="57"/>
      <c r="S50" s="129"/>
      <c r="T50" s="59"/>
      <c r="U50" s="56"/>
      <c r="V50" s="57"/>
      <c r="W50" s="126"/>
      <c r="X50" s="59"/>
      <c r="Y50" s="56"/>
      <c r="Z50" s="57"/>
      <c r="AA50" s="129"/>
      <c r="AB50" s="59"/>
      <c r="AC50" s="56"/>
      <c r="AD50" s="57"/>
      <c r="AE50" s="126"/>
      <c r="AF50" s="59"/>
      <c r="AG50" s="56"/>
      <c r="AH50" s="57"/>
      <c r="AI50" s="129"/>
      <c r="AJ50" s="59"/>
      <c r="AK50" s="56"/>
      <c r="AL50" s="57"/>
      <c r="AM50" s="126"/>
      <c r="AN50" s="59"/>
      <c r="AO50" s="56"/>
      <c r="AP50" s="57"/>
      <c r="AQ50" s="129"/>
      <c r="AR50" s="59"/>
      <c r="AS50" s="56"/>
      <c r="AT50" s="57"/>
      <c r="AU50" s="126"/>
      <c r="AV50" s="59"/>
      <c r="AW50" s="56"/>
      <c r="AX50" s="57"/>
      <c r="AY50" s="129"/>
      <c r="AZ50" s="59"/>
      <c r="BA50" s="56"/>
      <c r="BB50" s="57"/>
      <c r="BC50" s="126"/>
      <c r="BD50" s="59"/>
      <c r="BE50" s="56"/>
      <c r="BF50" s="57"/>
      <c r="BG50" s="129"/>
      <c r="BH50" s="59"/>
      <c r="BI50" s="56"/>
      <c r="BJ50" s="57"/>
      <c r="BK50" s="126"/>
      <c r="BL50" s="59"/>
      <c r="BM50" s="56"/>
      <c r="BN50" s="57"/>
      <c r="BO50" s="129"/>
      <c r="BP50" s="59"/>
      <c r="BQ50" s="56"/>
      <c r="BR50" s="57"/>
      <c r="BS50" s="126"/>
      <c r="BT50" s="59"/>
      <c r="BU50" s="56"/>
      <c r="BV50" s="57"/>
      <c r="BW50" s="129"/>
      <c r="BX50" s="59"/>
      <c r="BY50" s="56"/>
      <c r="BZ50" s="58"/>
      <c r="CA50" s="126"/>
      <c r="CB50" s="59"/>
      <c r="CC50" s="56"/>
      <c r="CD50" s="57"/>
    </row>
    <row r="51" spans="1:82" ht="14.25">
      <c r="A51" s="45" t="str">
        <f>IF('2 Create form'!$C$25&gt;=47,"Pax.","")</f>
        <v>Pax.</v>
      </c>
      <c r="B51" s="46">
        <f>IF('2 Create form'!$C$25&gt;=47,47,"")</f>
        <v>47</v>
      </c>
      <c r="C51" s="124"/>
      <c r="D51" s="59"/>
      <c r="E51" s="56"/>
      <c r="F51" s="57"/>
      <c r="G51" s="126"/>
      <c r="H51" s="103"/>
      <c r="I51" s="56"/>
      <c r="J51" s="57"/>
      <c r="K51" s="129"/>
      <c r="L51" s="59"/>
      <c r="M51" s="56"/>
      <c r="N51" s="57"/>
      <c r="O51" s="126"/>
      <c r="P51" s="59"/>
      <c r="Q51" s="56"/>
      <c r="R51" s="57"/>
      <c r="S51" s="129"/>
      <c r="T51" s="59"/>
      <c r="U51" s="56"/>
      <c r="V51" s="57"/>
      <c r="W51" s="126"/>
      <c r="X51" s="59"/>
      <c r="Y51" s="56"/>
      <c r="Z51" s="57"/>
      <c r="AA51" s="129"/>
      <c r="AB51" s="59"/>
      <c r="AC51" s="56"/>
      <c r="AD51" s="57"/>
      <c r="AE51" s="126"/>
      <c r="AF51" s="59"/>
      <c r="AG51" s="56"/>
      <c r="AH51" s="57"/>
      <c r="AI51" s="129"/>
      <c r="AJ51" s="59"/>
      <c r="AK51" s="56"/>
      <c r="AL51" s="57"/>
      <c r="AM51" s="126"/>
      <c r="AN51" s="59"/>
      <c r="AO51" s="56"/>
      <c r="AP51" s="57"/>
      <c r="AQ51" s="129"/>
      <c r="AR51" s="59"/>
      <c r="AS51" s="56"/>
      <c r="AT51" s="57"/>
      <c r="AU51" s="126"/>
      <c r="AV51" s="59"/>
      <c r="AW51" s="56"/>
      <c r="AX51" s="57"/>
      <c r="AY51" s="129"/>
      <c r="AZ51" s="59"/>
      <c r="BA51" s="56"/>
      <c r="BB51" s="57"/>
      <c r="BC51" s="126"/>
      <c r="BD51" s="59"/>
      <c r="BE51" s="56"/>
      <c r="BF51" s="57"/>
      <c r="BG51" s="129"/>
      <c r="BH51" s="59"/>
      <c r="BI51" s="56"/>
      <c r="BJ51" s="57"/>
      <c r="BK51" s="126"/>
      <c r="BL51" s="59"/>
      <c r="BM51" s="56"/>
      <c r="BN51" s="57"/>
      <c r="BO51" s="129"/>
      <c r="BP51" s="59"/>
      <c r="BQ51" s="56"/>
      <c r="BR51" s="57"/>
      <c r="BS51" s="126"/>
      <c r="BT51" s="59"/>
      <c r="BU51" s="56"/>
      <c r="BV51" s="57"/>
      <c r="BW51" s="129"/>
      <c r="BX51" s="59"/>
      <c r="BY51" s="56"/>
      <c r="BZ51" s="58"/>
      <c r="CA51" s="126"/>
      <c r="CB51" s="59"/>
      <c r="CC51" s="56"/>
      <c r="CD51" s="57"/>
    </row>
    <row r="52" spans="1:82" ht="14.25">
      <c r="A52" s="45" t="str">
        <f>IF('2 Create form'!$C$25&gt;=48,"Pax.","")</f>
        <v>Pax.</v>
      </c>
      <c r="B52" s="46">
        <f>IF('2 Create form'!$C$25&gt;=48,48,"")</f>
        <v>48</v>
      </c>
      <c r="C52" s="124"/>
      <c r="D52" s="59"/>
      <c r="E52" s="56"/>
      <c r="F52" s="57"/>
      <c r="G52" s="126"/>
      <c r="H52" s="103"/>
      <c r="I52" s="56"/>
      <c r="J52" s="57"/>
      <c r="K52" s="129"/>
      <c r="L52" s="59"/>
      <c r="M52" s="56"/>
      <c r="N52" s="57"/>
      <c r="O52" s="126"/>
      <c r="P52" s="59"/>
      <c r="Q52" s="56"/>
      <c r="R52" s="57"/>
      <c r="S52" s="129"/>
      <c r="T52" s="59"/>
      <c r="U52" s="56"/>
      <c r="V52" s="57"/>
      <c r="W52" s="126"/>
      <c r="X52" s="59"/>
      <c r="Y52" s="56"/>
      <c r="Z52" s="57"/>
      <c r="AA52" s="129"/>
      <c r="AB52" s="59"/>
      <c r="AC52" s="56"/>
      <c r="AD52" s="57"/>
      <c r="AE52" s="126"/>
      <c r="AF52" s="59"/>
      <c r="AG52" s="56"/>
      <c r="AH52" s="57"/>
      <c r="AI52" s="129"/>
      <c r="AJ52" s="59"/>
      <c r="AK52" s="56"/>
      <c r="AL52" s="57"/>
      <c r="AM52" s="126"/>
      <c r="AN52" s="59"/>
      <c r="AO52" s="56"/>
      <c r="AP52" s="57"/>
      <c r="AQ52" s="129"/>
      <c r="AR52" s="59"/>
      <c r="AS52" s="56"/>
      <c r="AT52" s="57"/>
      <c r="AU52" s="126"/>
      <c r="AV52" s="59"/>
      <c r="AW52" s="56"/>
      <c r="AX52" s="57"/>
      <c r="AY52" s="129"/>
      <c r="AZ52" s="59"/>
      <c r="BA52" s="56"/>
      <c r="BB52" s="57"/>
      <c r="BC52" s="126"/>
      <c r="BD52" s="59"/>
      <c r="BE52" s="56"/>
      <c r="BF52" s="57"/>
      <c r="BG52" s="129"/>
      <c r="BH52" s="59"/>
      <c r="BI52" s="56"/>
      <c r="BJ52" s="57"/>
      <c r="BK52" s="126"/>
      <c r="BL52" s="59"/>
      <c r="BM52" s="56"/>
      <c r="BN52" s="57"/>
      <c r="BO52" s="129"/>
      <c r="BP52" s="59"/>
      <c r="BQ52" s="56"/>
      <c r="BR52" s="57"/>
      <c r="BS52" s="126"/>
      <c r="BT52" s="59"/>
      <c r="BU52" s="56"/>
      <c r="BV52" s="57"/>
      <c r="BW52" s="129"/>
      <c r="BX52" s="59"/>
      <c r="BY52" s="56"/>
      <c r="BZ52" s="58"/>
      <c r="CA52" s="126"/>
      <c r="CB52" s="59"/>
      <c r="CC52" s="56"/>
      <c r="CD52" s="57"/>
    </row>
    <row r="53" spans="1:82" ht="14.25">
      <c r="A53" s="45" t="str">
        <f>IF('2 Create form'!$C$25&gt;=49,"Pax.","")</f>
        <v>Pax.</v>
      </c>
      <c r="B53" s="46">
        <f>IF('2 Create form'!$C$25&gt;=49,49,"")</f>
        <v>49</v>
      </c>
      <c r="C53" s="124"/>
      <c r="D53" s="59"/>
      <c r="E53" s="56"/>
      <c r="F53" s="57"/>
      <c r="G53" s="126"/>
      <c r="H53" s="103"/>
      <c r="I53" s="56"/>
      <c r="J53" s="57"/>
      <c r="K53" s="129"/>
      <c r="L53" s="59"/>
      <c r="M53" s="56"/>
      <c r="N53" s="57"/>
      <c r="O53" s="126"/>
      <c r="P53" s="59"/>
      <c r="Q53" s="56"/>
      <c r="R53" s="57"/>
      <c r="S53" s="129"/>
      <c r="T53" s="59"/>
      <c r="U53" s="56"/>
      <c r="V53" s="57"/>
      <c r="W53" s="126"/>
      <c r="X53" s="59"/>
      <c r="Y53" s="56"/>
      <c r="Z53" s="57"/>
      <c r="AA53" s="129"/>
      <c r="AB53" s="59"/>
      <c r="AC53" s="56"/>
      <c r="AD53" s="57"/>
      <c r="AE53" s="126"/>
      <c r="AF53" s="59"/>
      <c r="AG53" s="56"/>
      <c r="AH53" s="57"/>
      <c r="AI53" s="129"/>
      <c r="AJ53" s="59"/>
      <c r="AK53" s="56"/>
      <c r="AL53" s="57"/>
      <c r="AM53" s="126"/>
      <c r="AN53" s="59"/>
      <c r="AO53" s="56"/>
      <c r="AP53" s="57"/>
      <c r="AQ53" s="129"/>
      <c r="AR53" s="59"/>
      <c r="AS53" s="56"/>
      <c r="AT53" s="57"/>
      <c r="AU53" s="126"/>
      <c r="AV53" s="59"/>
      <c r="AW53" s="56"/>
      <c r="AX53" s="57"/>
      <c r="AY53" s="129"/>
      <c r="AZ53" s="59"/>
      <c r="BA53" s="56"/>
      <c r="BB53" s="57"/>
      <c r="BC53" s="126"/>
      <c r="BD53" s="59"/>
      <c r="BE53" s="56"/>
      <c r="BF53" s="57"/>
      <c r="BG53" s="129"/>
      <c r="BH53" s="59"/>
      <c r="BI53" s="56"/>
      <c r="BJ53" s="57"/>
      <c r="BK53" s="126"/>
      <c r="BL53" s="59"/>
      <c r="BM53" s="56"/>
      <c r="BN53" s="57"/>
      <c r="BO53" s="129"/>
      <c r="BP53" s="59"/>
      <c r="BQ53" s="56"/>
      <c r="BR53" s="57"/>
      <c r="BS53" s="126"/>
      <c r="BT53" s="59"/>
      <c r="BU53" s="56"/>
      <c r="BV53" s="57"/>
      <c r="BW53" s="129"/>
      <c r="BX53" s="59"/>
      <c r="BY53" s="56"/>
      <c r="BZ53" s="58"/>
      <c r="CA53" s="126"/>
      <c r="CB53" s="59"/>
      <c r="CC53" s="56"/>
      <c r="CD53" s="57"/>
    </row>
    <row r="54" spans="1:82" s="75" customFormat="1" ht="15" thickBot="1">
      <c r="A54" s="69" t="str">
        <f>IF('2 Create form'!$C$25&gt;=50,"Pax.","")</f>
        <v>Pax.</v>
      </c>
      <c r="B54" s="70">
        <f>IF('2 Create form'!$C$25&gt;=50,50,"")</f>
        <v>50</v>
      </c>
      <c r="C54" s="125"/>
      <c r="D54" s="77"/>
      <c r="E54" s="78"/>
      <c r="F54" s="79"/>
      <c r="G54" s="127"/>
      <c r="H54" s="104"/>
      <c r="I54" s="73"/>
      <c r="J54" s="74"/>
      <c r="K54" s="130"/>
      <c r="L54" s="72"/>
      <c r="M54" s="73"/>
      <c r="N54" s="74"/>
      <c r="O54" s="127"/>
      <c r="P54" s="72"/>
      <c r="Q54" s="73"/>
      <c r="R54" s="74"/>
      <c r="S54" s="130"/>
      <c r="T54" s="72"/>
      <c r="U54" s="73"/>
      <c r="V54" s="74"/>
      <c r="W54" s="127"/>
      <c r="X54" s="72"/>
      <c r="Y54" s="73"/>
      <c r="Z54" s="74"/>
      <c r="AA54" s="130"/>
      <c r="AB54" s="72"/>
      <c r="AC54" s="73"/>
      <c r="AD54" s="74"/>
      <c r="AE54" s="127"/>
      <c r="AF54" s="72"/>
      <c r="AG54" s="73"/>
      <c r="AH54" s="74"/>
      <c r="AI54" s="130"/>
      <c r="AJ54" s="72"/>
      <c r="AK54" s="73"/>
      <c r="AL54" s="74"/>
      <c r="AM54" s="127"/>
      <c r="AN54" s="72"/>
      <c r="AO54" s="73"/>
      <c r="AP54" s="74"/>
      <c r="AQ54" s="130"/>
      <c r="AR54" s="72"/>
      <c r="AS54" s="73"/>
      <c r="AT54" s="74"/>
      <c r="AU54" s="127"/>
      <c r="AV54" s="72"/>
      <c r="AW54" s="73"/>
      <c r="AX54" s="74"/>
      <c r="AY54" s="130"/>
      <c r="AZ54" s="72"/>
      <c r="BA54" s="73"/>
      <c r="BB54" s="74"/>
      <c r="BC54" s="127"/>
      <c r="BD54" s="72"/>
      <c r="BE54" s="73"/>
      <c r="BF54" s="74"/>
      <c r="BG54" s="130"/>
      <c r="BH54" s="72"/>
      <c r="BI54" s="73"/>
      <c r="BJ54" s="74"/>
      <c r="BK54" s="127"/>
      <c r="BL54" s="72"/>
      <c r="BM54" s="73"/>
      <c r="BN54" s="74"/>
      <c r="BO54" s="130"/>
      <c r="BP54" s="72"/>
      <c r="BQ54" s="73"/>
      <c r="BR54" s="74"/>
      <c r="BS54" s="127"/>
      <c r="BT54" s="72"/>
      <c r="BU54" s="73"/>
      <c r="BV54" s="74"/>
      <c r="BW54" s="130"/>
      <c r="BX54" s="72"/>
      <c r="BY54" s="73"/>
      <c r="BZ54" s="71"/>
      <c r="CA54" s="127"/>
      <c r="CB54" s="72"/>
      <c r="CC54" s="73"/>
      <c r="CD54" s="74"/>
    </row>
    <row r="55" spans="1:82" ht="13.5" thickTop="1">
      <c r="A55" s="42" t="s">
        <v>97</v>
      </c>
      <c r="G55" s="65"/>
      <c r="K55" s="65"/>
      <c r="O55" s="65"/>
      <c r="S55" s="65"/>
      <c r="W55" s="65"/>
      <c r="AA55" s="65"/>
      <c r="AE55" s="65"/>
      <c r="AI55" s="65"/>
      <c r="AM55" s="65"/>
      <c r="AQ55" s="65"/>
      <c r="AU55" s="65"/>
      <c r="AY55" s="65"/>
      <c r="BC55" s="65"/>
      <c r="BG55" s="65"/>
      <c r="BK55" s="65"/>
      <c r="BO55" s="65"/>
      <c r="BS55" s="65"/>
      <c r="BW55" s="65"/>
      <c r="CA55" s="65"/>
    </row>
    <row r="56" spans="1:82">
      <c r="A56" s="42"/>
      <c r="G56" s="66"/>
      <c r="K56" s="66"/>
      <c r="O56" s="66"/>
      <c r="S56" s="66"/>
      <c r="W56" s="66"/>
      <c r="AA56" s="66"/>
      <c r="AE56" s="66"/>
      <c r="AI56" s="66"/>
      <c r="AM56" s="66"/>
      <c r="AQ56" s="66"/>
      <c r="AU56" s="66"/>
      <c r="AY56" s="66"/>
      <c r="BC56" s="66"/>
      <c r="BG56" s="66"/>
      <c r="BK56" s="66"/>
      <c r="BO56" s="66"/>
      <c r="BS56" s="66"/>
      <c r="BW56" s="66"/>
      <c r="CA56" s="66"/>
    </row>
    <row r="57" spans="1:82" s="105" customFormat="1">
      <c r="G57" s="106"/>
      <c r="K57" s="106"/>
      <c r="O57" s="106"/>
      <c r="S57" s="106"/>
      <c r="W57" s="106"/>
      <c r="AA57" s="106"/>
      <c r="AE57" s="106"/>
      <c r="AI57" s="106"/>
      <c r="AM57" s="106"/>
      <c r="AQ57" s="106"/>
      <c r="AU57" s="106"/>
      <c r="AY57" s="106"/>
      <c r="BC57" s="106"/>
      <c r="BG57" s="106"/>
      <c r="BK57" s="106"/>
      <c r="BO57" s="106"/>
      <c r="BS57" s="106"/>
      <c r="BW57" s="106"/>
      <c r="CA57" s="106"/>
    </row>
    <row r="58" spans="1:82" s="109" customFormat="1">
      <c r="C58" s="110" t="str">
        <f>D3</f>
        <v>Course topic</v>
      </c>
      <c r="D58" s="109" t="str">
        <f>D4</f>
        <v>before</v>
      </c>
      <c r="E58" s="109" t="str">
        <f>E4</f>
        <v>at end</v>
      </c>
      <c r="F58" s="109" t="str">
        <f>F4</f>
        <v>later</v>
      </c>
      <c r="G58" s="111" t="str">
        <f>H3</f>
        <v>Intercultural communication</v>
      </c>
      <c r="H58" s="109" t="str">
        <f>H4</f>
        <v>before</v>
      </c>
      <c r="I58" s="109" t="str">
        <f>I4</f>
        <v>at end</v>
      </c>
      <c r="J58" s="109" t="str">
        <f>J4</f>
        <v>later</v>
      </c>
      <c r="K58" s="111" t="str">
        <f>L3</f>
        <v>Resources used</v>
      </c>
      <c r="L58" s="109" t="str">
        <f>L4</f>
        <v>before</v>
      </c>
      <c r="M58" s="109" t="str">
        <f>M4</f>
        <v>at end</v>
      </c>
      <c r="N58" s="109" t="str">
        <f>N4</f>
        <v>later</v>
      </c>
      <c r="O58" s="111" t="str">
        <f>P3</f>
        <v>Graph title 4</v>
      </c>
      <c r="P58" s="109" t="str">
        <f>P4</f>
        <v>before</v>
      </c>
      <c r="Q58" s="109" t="str">
        <f>Q4</f>
        <v>at end</v>
      </c>
      <c r="R58" s="109" t="str">
        <f>R4</f>
        <v>later</v>
      </c>
      <c r="S58" s="111">
        <f>T3</f>
        <v>0</v>
      </c>
      <c r="T58" s="109" t="str">
        <f>T4</f>
        <v>before</v>
      </c>
      <c r="U58" s="109" t="str">
        <f>U4</f>
        <v>at end</v>
      </c>
      <c r="V58" s="109" t="str">
        <f>V4</f>
        <v>later</v>
      </c>
      <c r="W58" s="111">
        <f>X3</f>
        <v>0</v>
      </c>
      <c r="X58" s="109" t="str">
        <f>X4</f>
        <v>before</v>
      </c>
      <c r="Y58" s="109" t="str">
        <f>Y4</f>
        <v>at end</v>
      </c>
      <c r="Z58" s="109" t="str">
        <f>Z4</f>
        <v>later</v>
      </c>
      <c r="AA58" s="111">
        <f>AB3</f>
        <v>0</v>
      </c>
      <c r="AB58" s="109" t="str">
        <f>AB4</f>
        <v>before</v>
      </c>
      <c r="AC58" s="109" t="str">
        <f>AC4</f>
        <v>at end</v>
      </c>
      <c r="AD58" s="109" t="str">
        <f>AD4</f>
        <v>later</v>
      </c>
      <c r="AE58" s="111">
        <f>AF3</f>
        <v>0</v>
      </c>
      <c r="AF58" s="109" t="str">
        <f>AF4</f>
        <v>before</v>
      </c>
      <c r="AG58" s="109" t="str">
        <f>AG4</f>
        <v>at end</v>
      </c>
      <c r="AH58" s="109" t="str">
        <f>AH4</f>
        <v>later</v>
      </c>
      <c r="AI58" s="111">
        <f>AJ3</f>
        <v>0</v>
      </c>
      <c r="AJ58" s="109" t="str">
        <f>AJ4</f>
        <v>before</v>
      </c>
      <c r="AK58" s="109" t="str">
        <f>AK4</f>
        <v>at end</v>
      </c>
      <c r="AL58" s="109" t="str">
        <f>AL4</f>
        <v>later</v>
      </c>
      <c r="AM58" s="111">
        <f>AN3</f>
        <v>0</v>
      </c>
      <c r="AN58" s="109" t="str">
        <f>AN4</f>
        <v>before</v>
      </c>
      <c r="AO58" s="109" t="str">
        <f>AO4</f>
        <v>at end</v>
      </c>
      <c r="AP58" s="109" t="str">
        <f>AP4</f>
        <v>later</v>
      </c>
      <c r="AQ58" s="111">
        <f>AR3</f>
        <v>0</v>
      </c>
      <c r="AR58" s="109" t="str">
        <f>AR4</f>
        <v>before</v>
      </c>
      <c r="AS58" s="109" t="str">
        <f>AS4</f>
        <v>at end</v>
      </c>
      <c r="AT58" s="109" t="str">
        <f>AT4</f>
        <v>later</v>
      </c>
      <c r="AU58" s="111">
        <f>AV3</f>
        <v>0</v>
      </c>
      <c r="AV58" s="109" t="str">
        <f>AV4</f>
        <v>before</v>
      </c>
      <c r="AW58" s="109" t="str">
        <f>AW4</f>
        <v>at end</v>
      </c>
      <c r="AX58" s="109" t="str">
        <f>AX4</f>
        <v>later</v>
      </c>
      <c r="AY58" s="111">
        <f>AZ3</f>
        <v>0</v>
      </c>
      <c r="AZ58" s="109" t="str">
        <f>AZ4</f>
        <v>before</v>
      </c>
      <c r="BA58" s="109" t="str">
        <f>BA4</f>
        <v>at end</v>
      </c>
      <c r="BB58" s="109" t="str">
        <f>BB4</f>
        <v>later</v>
      </c>
      <c r="BC58" s="111">
        <f>BD3</f>
        <v>0</v>
      </c>
      <c r="BD58" s="109" t="str">
        <f>BD4</f>
        <v>before</v>
      </c>
      <c r="BE58" s="109" t="str">
        <f>BE4</f>
        <v>at end</v>
      </c>
      <c r="BF58" s="109" t="str">
        <f>BF4</f>
        <v>later</v>
      </c>
      <c r="BG58" s="111">
        <f>BH3</f>
        <v>0</v>
      </c>
      <c r="BH58" s="109" t="str">
        <f>BH4</f>
        <v>before</v>
      </c>
      <c r="BI58" s="109" t="str">
        <f>BI4</f>
        <v>at end</v>
      </c>
      <c r="BJ58" s="109" t="str">
        <f>BJ4</f>
        <v>later</v>
      </c>
      <c r="BK58" s="111">
        <f>BL3</f>
        <v>0</v>
      </c>
      <c r="BL58" s="109" t="str">
        <f>BL4</f>
        <v>before</v>
      </c>
      <c r="BM58" s="109" t="str">
        <f>BM4</f>
        <v>at end</v>
      </c>
      <c r="BN58" s="109" t="str">
        <f>BN4</f>
        <v>later</v>
      </c>
      <c r="BO58" s="111">
        <f>BP3</f>
        <v>0</v>
      </c>
      <c r="BP58" s="109" t="str">
        <f>BP4</f>
        <v>before</v>
      </c>
      <c r="BQ58" s="109" t="str">
        <f>BQ4</f>
        <v>at end</v>
      </c>
      <c r="BR58" s="109" t="str">
        <f>BR4</f>
        <v>later</v>
      </c>
      <c r="BS58" s="111">
        <f>BT3</f>
        <v>0</v>
      </c>
      <c r="BT58" s="109" t="str">
        <f>BT4</f>
        <v>before</v>
      </c>
      <c r="BU58" s="109" t="str">
        <f>BU4</f>
        <v>at end</v>
      </c>
      <c r="BV58" s="109" t="str">
        <f>BV4</f>
        <v>later</v>
      </c>
      <c r="BW58" s="111">
        <f>BX3</f>
        <v>0</v>
      </c>
      <c r="BX58" s="109" t="str">
        <f>BX4</f>
        <v>before</v>
      </c>
      <c r="BY58" s="109" t="str">
        <f>BY4</f>
        <v>at end</v>
      </c>
      <c r="BZ58" s="109" t="str">
        <f>BZ4</f>
        <v>later</v>
      </c>
      <c r="CA58" s="111">
        <f>CB3</f>
        <v>0</v>
      </c>
      <c r="CB58" s="109" t="str">
        <f>CB4</f>
        <v>before</v>
      </c>
      <c r="CC58" s="109" t="str">
        <f>CC4</f>
        <v>at end</v>
      </c>
      <c r="CD58" s="109" t="str">
        <f>CD4</f>
        <v>later</v>
      </c>
    </row>
    <row r="59" spans="1:82" s="112" customFormat="1">
      <c r="C59" s="113" t="str">
        <f>'2 Create form'!C36</f>
        <v>Nothing</v>
      </c>
      <c r="D59" s="112">
        <f t="shared" ref="D59:D65" si="0">COUNTIF(D$5:D$54,C59)</f>
        <v>0</v>
      </c>
      <c r="E59" s="112">
        <f t="shared" ref="E59:E65" si="1">COUNTIF(E$5:E$54,C59)</f>
        <v>0</v>
      </c>
      <c r="F59" s="112">
        <f t="shared" ref="F59:F65" si="2">COUNTIF(F$5:F$54,C59)</f>
        <v>0</v>
      </c>
      <c r="G59" s="114" t="str">
        <f>'2 Create form'!C44</f>
        <v>0</v>
      </c>
      <c r="H59" s="112">
        <f t="shared" ref="H59:H65" si="3">COUNTIF(H$5:H$54,G59)</f>
        <v>0</v>
      </c>
      <c r="I59" s="112">
        <f t="shared" ref="I59:I65" si="4">COUNTIF(I$5:I$54,G59)</f>
        <v>0</v>
      </c>
      <c r="J59" s="112">
        <f t="shared" ref="J59:J65" si="5">COUNTIF(J$5:J$54,G59)</f>
        <v>0</v>
      </c>
      <c r="K59" s="115" t="str">
        <f>'2 Create form'!C52</f>
        <v>Yes</v>
      </c>
      <c r="L59" s="112">
        <f t="shared" ref="L59:L65" si="6">COUNTIF(L$5:L$54,K59)</f>
        <v>0</v>
      </c>
      <c r="M59" s="112">
        <f t="shared" ref="M59:M65" si="7">COUNTIF(M$5:M$54,K59)</f>
        <v>0</v>
      </c>
      <c r="N59" s="112">
        <f t="shared" ref="N59:N65" si="8">COUNTIF(N$5:N$54,K59)</f>
        <v>0</v>
      </c>
      <c r="O59" s="115" t="str">
        <f>'2 Create form'!C60</f>
        <v>option 1</v>
      </c>
      <c r="P59" s="112">
        <f t="shared" ref="P59:P65" si="9">COUNTIF(P$5:P$54,O59)</f>
        <v>0</v>
      </c>
      <c r="Q59" s="112">
        <f t="shared" ref="Q59:Q65" si="10">COUNTIF(Q$5:Q$54,O59)</f>
        <v>0</v>
      </c>
      <c r="R59" s="112">
        <f t="shared" ref="R59:R65" si="11">COUNTIF(R$5:R$54,O59)</f>
        <v>0</v>
      </c>
      <c r="S59" s="115">
        <f>'2 Create form'!C68</f>
        <v>0</v>
      </c>
      <c r="T59" s="112">
        <f t="shared" ref="T59:T65" si="12">COUNTIF(T$5:T$54,S59)</f>
        <v>0</v>
      </c>
      <c r="U59" s="112">
        <f t="shared" ref="U59:U65" si="13">COUNTIF(U$5:U$54,S59)</f>
        <v>0</v>
      </c>
      <c r="V59" s="112">
        <f t="shared" ref="V59:V65" si="14">COUNTIF(V$5:V$54,S59)</f>
        <v>0</v>
      </c>
      <c r="W59" s="115">
        <f>'2 Create form'!C76</f>
        <v>0</v>
      </c>
      <c r="X59" s="112">
        <f t="shared" ref="X59:X65" si="15">COUNTIF(X$5:X$54,W59)</f>
        <v>0</v>
      </c>
      <c r="Y59" s="112">
        <f t="shared" ref="Y59:Y65" si="16">COUNTIF(Y$5:Y$54,W59)</f>
        <v>0</v>
      </c>
      <c r="Z59" s="112">
        <f t="shared" ref="Z59:Z65" si="17">COUNTIF(Z$5:Z$54,W59)</f>
        <v>0</v>
      </c>
      <c r="AA59" s="115">
        <f>'2 Create form'!C84</f>
        <v>0</v>
      </c>
      <c r="AB59" s="112">
        <f t="shared" ref="AB59:AB65" si="18">COUNTIF(AB$5:AB$54,AA59)</f>
        <v>0</v>
      </c>
      <c r="AC59" s="112">
        <f t="shared" ref="AC59:AC65" si="19">COUNTIF(AC$5:AC$54,AA59)</f>
        <v>0</v>
      </c>
      <c r="AD59" s="112">
        <f t="shared" ref="AD59:AD65" si="20">COUNTIF(AD$5:AD$54,AA59)</f>
        <v>0</v>
      </c>
      <c r="AE59" s="115">
        <f>'2 Create form'!C92</f>
        <v>0</v>
      </c>
      <c r="AF59" s="112">
        <f t="shared" ref="AF59:AF65" si="21">COUNTIF(AF$5:AF$54,AE59)</f>
        <v>0</v>
      </c>
      <c r="AG59" s="112">
        <f t="shared" ref="AG59:AG65" si="22">COUNTIF(AG$5:AG$54,AE59)</f>
        <v>0</v>
      </c>
      <c r="AH59" s="112">
        <f t="shared" ref="AH59:AH65" si="23">COUNTIF(AH$5:AH$54,AE59)</f>
        <v>0</v>
      </c>
      <c r="AI59" s="115">
        <f>'2 Create form'!C100</f>
        <v>0</v>
      </c>
      <c r="AJ59" s="112">
        <f t="shared" ref="AJ59:AJ65" si="24">COUNTIF(AJ$5:AJ$54,AI59)</f>
        <v>0</v>
      </c>
      <c r="AK59" s="112">
        <f t="shared" ref="AK59:AK65" si="25">COUNTIF(AK$5:AK$54,AI59)</f>
        <v>0</v>
      </c>
      <c r="AL59" s="112">
        <f t="shared" ref="AL59:AL65" si="26">COUNTIF(AL$5:AL$54,AI59)</f>
        <v>0</v>
      </c>
      <c r="AM59" s="115">
        <f>'2 Create form'!C108</f>
        <v>0</v>
      </c>
      <c r="AN59" s="112">
        <f t="shared" ref="AN59:AN65" si="27">COUNTIF(AN$5:AN$54,AM59)</f>
        <v>0</v>
      </c>
      <c r="AO59" s="112">
        <f t="shared" ref="AO59:AO65" si="28">COUNTIF(AO$5:AO$54,AM59)</f>
        <v>0</v>
      </c>
      <c r="AP59" s="112">
        <f t="shared" ref="AP59:AP65" si="29">COUNTIF(AP$5:AP$54,AM59)</f>
        <v>0</v>
      </c>
      <c r="AQ59" s="115">
        <f>'2 Create form'!C116</f>
        <v>0</v>
      </c>
      <c r="AR59" s="112">
        <f t="shared" ref="AR59:AR65" si="30">COUNTIF(AR$5:AR$54,AQ59)</f>
        <v>0</v>
      </c>
      <c r="AS59" s="112">
        <f t="shared" ref="AS59:AS65" si="31">COUNTIF(AS$5:AS$54,AQ59)</f>
        <v>0</v>
      </c>
      <c r="AT59" s="112">
        <f t="shared" ref="AT59:AT65" si="32">COUNTIF(AT$5:AT$54,AQ59)</f>
        <v>0</v>
      </c>
      <c r="AU59" s="115">
        <f>'2 Create form'!C124</f>
        <v>0</v>
      </c>
      <c r="AV59" s="112">
        <f t="shared" ref="AV59:AV65" si="33">COUNTIF(AV$5:AV$54,AU59)</f>
        <v>0</v>
      </c>
      <c r="AW59" s="112">
        <f t="shared" ref="AW59:AW65" si="34">COUNTIF(AW$5:AW$54,AU59)</f>
        <v>0</v>
      </c>
      <c r="AX59" s="112">
        <f t="shared" ref="AX59:AX65" si="35">COUNTIF(AX$5:AX$54,AU59)</f>
        <v>0</v>
      </c>
      <c r="AY59" s="115">
        <f>'2 Create form'!C132</f>
        <v>0</v>
      </c>
      <c r="AZ59" s="112">
        <f t="shared" ref="AZ59:AZ65" si="36">COUNTIF(AZ$5:AZ$54,AY59)</f>
        <v>0</v>
      </c>
      <c r="BA59" s="112">
        <f t="shared" ref="BA59:BA65" si="37">COUNTIF(BA$5:BA$54,AY59)</f>
        <v>0</v>
      </c>
      <c r="BB59" s="112">
        <f t="shared" ref="BB59:BB65" si="38">COUNTIF(BB$5:BB$54,AY59)</f>
        <v>0</v>
      </c>
      <c r="BC59" s="115">
        <f>'2 Create form'!C140</f>
        <v>0</v>
      </c>
      <c r="BD59" s="112">
        <f t="shared" ref="BD59:BD65" si="39">COUNTIF(BD$5:BD$54,BC59)</f>
        <v>0</v>
      </c>
      <c r="BE59" s="112">
        <f t="shared" ref="BE59:BE65" si="40">COUNTIF(BE$5:BE$54,BC59)</f>
        <v>0</v>
      </c>
      <c r="BF59" s="112">
        <f t="shared" ref="BF59:BF65" si="41">COUNTIF(BF$5:BF$54,BC59)</f>
        <v>0</v>
      </c>
      <c r="BG59" s="115">
        <f>'2 Create form'!C148</f>
        <v>0</v>
      </c>
      <c r="BH59" s="112">
        <f t="shared" ref="BH59:BH65" si="42">COUNTIF(BH$5:BH$54,BG59)</f>
        <v>0</v>
      </c>
      <c r="BI59" s="112">
        <f t="shared" ref="BI59:BI65" si="43">COUNTIF(BI$5:BI$54,BG59)</f>
        <v>0</v>
      </c>
      <c r="BJ59" s="112">
        <f t="shared" ref="BJ59:BJ65" si="44">COUNTIF(BJ$5:BJ$54,BG59)</f>
        <v>0</v>
      </c>
      <c r="BK59" s="115">
        <f>'2 Create form'!C156</f>
        <v>0</v>
      </c>
      <c r="BL59" s="112">
        <f t="shared" ref="BL59:BL65" si="45">COUNTIF(BL$5:BL$54,BK59)</f>
        <v>0</v>
      </c>
      <c r="BM59" s="112">
        <f t="shared" ref="BM59:BM65" si="46">COUNTIF(BM$5:BM$54,BK59)</f>
        <v>0</v>
      </c>
      <c r="BN59" s="112">
        <f t="shared" ref="BN59:BN65" si="47">COUNTIF(BN$5:BN$54,BK59)</f>
        <v>0</v>
      </c>
      <c r="BO59" s="115">
        <f>'2 Create form'!C164</f>
        <v>0</v>
      </c>
      <c r="BP59" s="112">
        <f t="shared" ref="BP59:BP65" si="48">COUNTIF(BP$5:BP$54,BO59)</f>
        <v>0</v>
      </c>
      <c r="BQ59" s="112">
        <f t="shared" ref="BQ59:BQ65" si="49">COUNTIF(BQ$5:BQ$54,BO59)</f>
        <v>0</v>
      </c>
      <c r="BR59" s="112">
        <f t="shared" ref="BR59:BR65" si="50">COUNTIF(BR$5:BR$54,BO59)</f>
        <v>0</v>
      </c>
      <c r="BS59" s="115">
        <f>'2 Create form'!C172</f>
        <v>0</v>
      </c>
      <c r="BT59" s="112">
        <f t="shared" ref="BT59:BT65" si="51">COUNTIF(BT$5:BT$54,BS59)</f>
        <v>0</v>
      </c>
      <c r="BU59" s="112">
        <f t="shared" ref="BU59:BU65" si="52">COUNTIF(BU$5:BU$54,BS59)</f>
        <v>0</v>
      </c>
      <c r="BV59" s="112">
        <f t="shared" ref="BV59:BV65" si="53">COUNTIF(BV$5:BV$54,BS59)</f>
        <v>0</v>
      </c>
      <c r="BW59" s="115">
        <f>'2 Create form'!C180</f>
        <v>0</v>
      </c>
      <c r="BX59" s="112">
        <f t="shared" ref="BX59:BX65" si="54">COUNTIF(BX$5:BX$54,BW59)</f>
        <v>0</v>
      </c>
      <c r="BY59" s="112">
        <f t="shared" ref="BY59:BY65" si="55">COUNTIF(BY$5:BY$54,BW59)</f>
        <v>0</v>
      </c>
      <c r="BZ59" s="112">
        <f t="shared" ref="BZ59:BZ65" si="56">COUNTIF(BZ$5:BZ$54,BW59)</f>
        <v>0</v>
      </c>
      <c r="CA59" s="115">
        <f>'2 Create form'!C188</f>
        <v>0</v>
      </c>
      <c r="CB59" s="112">
        <f t="shared" ref="CB59:CB65" si="57">COUNTIF(CB$5:CB$54,CA59)</f>
        <v>0</v>
      </c>
      <c r="CC59" s="112">
        <f t="shared" ref="CC59:CC65" si="58">COUNTIF(CC$5:CC$54,CA59)</f>
        <v>0</v>
      </c>
      <c r="CD59" s="112">
        <f t="shared" ref="CD59:CD65" si="59">COUNTIF(CD$5:CD$54,CA59)</f>
        <v>0</v>
      </c>
    </row>
    <row r="60" spans="1:82" s="112" customFormat="1">
      <c r="C60" s="113" t="str">
        <f>'2 Create form'!D36</f>
        <v>A little</v>
      </c>
      <c r="D60" s="112">
        <f t="shared" si="0"/>
        <v>0</v>
      </c>
      <c r="E60" s="112">
        <f t="shared" si="1"/>
        <v>0</v>
      </c>
      <c r="F60" s="112">
        <f t="shared" si="2"/>
        <v>0</v>
      </c>
      <c r="G60" s="115" t="str">
        <f>'2 Create form'!D44</f>
        <v>1</v>
      </c>
      <c r="H60" s="112">
        <f t="shared" si="3"/>
        <v>0</v>
      </c>
      <c r="I60" s="112">
        <f t="shared" si="4"/>
        <v>0</v>
      </c>
      <c r="J60" s="112">
        <f t="shared" si="5"/>
        <v>0</v>
      </c>
      <c r="K60" s="115" t="str">
        <f>'2 Create form'!D52</f>
        <v>No</v>
      </c>
      <c r="L60" s="112">
        <f t="shared" si="6"/>
        <v>0</v>
      </c>
      <c r="M60" s="112">
        <f t="shared" si="7"/>
        <v>0</v>
      </c>
      <c r="N60" s="112">
        <f t="shared" si="8"/>
        <v>0</v>
      </c>
      <c r="O60" s="115" t="str">
        <f>'2 Create form'!D60</f>
        <v>option 2</v>
      </c>
      <c r="P60" s="112">
        <f t="shared" si="9"/>
        <v>0</v>
      </c>
      <c r="Q60" s="112">
        <f t="shared" si="10"/>
        <v>0</v>
      </c>
      <c r="R60" s="112">
        <f t="shared" si="11"/>
        <v>0</v>
      </c>
      <c r="S60" s="115">
        <f>'2 Create form'!D68</f>
        <v>0</v>
      </c>
      <c r="T60" s="112">
        <f t="shared" si="12"/>
        <v>0</v>
      </c>
      <c r="U60" s="112">
        <f t="shared" si="13"/>
        <v>0</v>
      </c>
      <c r="V60" s="112">
        <f t="shared" si="14"/>
        <v>0</v>
      </c>
      <c r="W60" s="115">
        <f>'2 Create form'!D76</f>
        <v>0</v>
      </c>
      <c r="X60" s="112">
        <f t="shared" si="15"/>
        <v>0</v>
      </c>
      <c r="Y60" s="112">
        <f t="shared" si="16"/>
        <v>0</v>
      </c>
      <c r="Z60" s="112">
        <f t="shared" si="17"/>
        <v>0</v>
      </c>
      <c r="AA60" s="115">
        <f>'2 Create form'!D84</f>
        <v>0</v>
      </c>
      <c r="AB60" s="112">
        <f t="shared" si="18"/>
        <v>0</v>
      </c>
      <c r="AC60" s="112">
        <f t="shared" si="19"/>
        <v>0</v>
      </c>
      <c r="AD60" s="112">
        <f t="shared" si="20"/>
        <v>0</v>
      </c>
      <c r="AE60" s="115">
        <f>'2 Create form'!D92</f>
        <v>0</v>
      </c>
      <c r="AF60" s="112">
        <f t="shared" si="21"/>
        <v>0</v>
      </c>
      <c r="AG60" s="112">
        <f t="shared" si="22"/>
        <v>0</v>
      </c>
      <c r="AH60" s="112">
        <f t="shared" si="23"/>
        <v>0</v>
      </c>
      <c r="AI60" s="115">
        <f>'2 Create form'!D100</f>
        <v>0</v>
      </c>
      <c r="AJ60" s="112">
        <f t="shared" si="24"/>
        <v>0</v>
      </c>
      <c r="AK60" s="112">
        <f t="shared" si="25"/>
        <v>0</v>
      </c>
      <c r="AL60" s="112">
        <f t="shared" si="26"/>
        <v>0</v>
      </c>
      <c r="AM60" s="115">
        <f>'2 Create form'!D108</f>
        <v>0</v>
      </c>
      <c r="AN60" s="112">
        <f t="shared" si="27"/>
        <v>0</v>
      </c>
      <c r="AO60" s="112">
        <f t="shared" si="28"/>
        <v>0</v>
      </c>
      <c r="AP60" s="112">
        <f t="shared" si="29"/>
        <v>0</v>
      </c>
      <c r="AQ60" s="115">
        <f>'2 Create form'!D116</f>
        <v>0</v>
      </c>
      <c r="AR60" s="112">
        <f t="shared" si="30"/>
        <v>0</v>
      </c>
      <c r="AS60" s="112">
        <f t="shared" si="31"/>
        <v>0</v>
      </c>
      <c r="AT60" s="112">
        <f t="shared" si="32"/>
        <v>0</v>
      </c>
      <c r="AU60" s="115">
        <f>'2 Create form'!D124</f>
        <v>0</v>
      </c>
      <c r="AV60" s="112">
        <f t="shared" si="33"/>
        <v>0</v>
      </c>
      <c r="AW60" s="112">
        <f t="shared" si="34"/>
        <v>0</v>
      </c>
      <c r="AX60" s="112">
        <f t="shared" si="35"/>
        <v>0</v>
      </c>
      <c r="AY60" s="115">
        <f>'2 Create form'!D132</f>
        <v>0</v>
      </c>
      <c r="AZ60" s="112">
        <f t="shared" si="36"/>
        <v>0</v>
      </c>
      <c r="BA60" s="112">
        <f t="shared" si="37"/>
        <v>0</v>
      </c>
      <c r="BB60" s="112">
        <f t="shared" si="38"/>
        <v>0</v>
      </c>
      <c r="BC60" s="115">
        <f>'2 Create form'!D140</f>
        <v>0</v>
      </c>
      <c r="BD60" s="112">
        <f t="shared" si="39"/>
        <v>0</v>
      </c>
      <c r="BE60" s="112">
        <f t="shared" si="40"/>
        <v>0</v>
      </c>
      <c r="BF60" s="112">
        <f t="shared" si="41"/>
        <v>0</v>
      </c>
      <c r="BG60" s="115">
        <f>'2 Create form'!D148</f>
        <v>0</v>
      </c>
      <c r="BH60" s="112">
        <f t="shared" si="42"/>
        <v>0</v>
      </c>
      <c r="BI60" s="112">
        <f t="shared" si="43"/>
        <v>0</v>
      </c>
      <c r="BJ60" s="112">
        <f t="shared" si="44"/>
        <v>0</v>
      </c>
      <c r="BK60" s="115">
        <f>'2 Create form'!D156</f>
        <v>0</v>
      </c>
      <c r="BL60" s="112">
        <f t="shared" si="45"/>
        <v>0</v>
      </c>
      <c r="BM60" s="112">
        <f t="shared" si="46"/>
        <v>0</v>
      </c>
      <c r="BN60" s="112">
        <f t="shared" si="47"/>
        <v>0</v>
      </c>
      <c r="BO60" s="115">
        <f>'2 Create form'!D164</f>
        <v>0</v>
      </c>
      <c r="BP60" s="112">
        <f t="shared" si="48"/>
        <v>0</v>
      </c>
      <c r="BQ60" s="112">
        <f t="shared" si="49"/>
        <v>0</v>
      </c>
      <c r="BR60" s="112">
        <f t="shared" si="50"/>
        <v>0</v>
      </c>
      <c r="BS60" s="115">
        <f>'2 Create form'!D172</f>
        <v>0</v>
      </c>
      <c r="BT60" s="112">
        <f t="shared" si="51"/>
        <v>0</v>
      </c>
      <c r="BU60" s="112">
        <f t="shared" si="52"/>
        <v>0</v>
      </c>
      <c r="BV60" s="112">
        <f t="shared" si="53"/>
        <v>0</v>
      </c>
      <c r="BW60" s="115">
        <f>'2 Create form'!D180</f>
        <v>0</v>
      </c>
      <c r="BX60" s="112">
        <f t="shared" si="54"/>
        <v>0</v>
      </c>
      <c r="BY60" s="112">
        <f t="shared" si="55"/>
        <v>0</v>
      </c>
      <c r="BZ60" s="112">
        <f t="shared" si="56"/>
        <v>0</v>
      </c>
      <c r="CA60" s="115">
        <f>'2 Create form'!D188</f>
        <v>0</v>
      </c>
      <c r="CB60" s="112">
        <f t="shared" si="57"/>
        <v>0</v>
      </c>
      <c r="CC60" s="112">
        <f t="shared" si="58"/>
        <v>0</v>
      </c>
      <c r="CD60" s="112">
        <f t="shared" si="59"/>
        <v>0</v>
      </c>
    </row>
    <row r="61" spans="1:82" s="112" customFormat="1">
      <c r="C61" s="113" t="str">
        <f>'2 Create form'!E36</f>
        <v>So so</v>
      </c>
      <c r="D61" s="112">
        <f t="shared" si="0"/>
        <v>0</v>
      </c>
      <c r="E61" s="112">
        <f t="shared" si="1"/>
        <v>0</v>
      </c>
      <c r="F61" s="112">
        <f t="shared" si="2"/>
        <v>0</v>
      </c>
      <c r="G61" s="115" t="str">
        <f>'2 Create form'!E44</f>
        <v>2</v>
      </c>
      <c r="H61" s="112">
        <f t="shared" si="3"/>
        <v>0</v>
      </c>
      <c r="I61" s="112">
        <f t="shared" si="4"/>
        <v>0</v>
      </c>
      <c r="J61" s="112">
        <f t="shared" si="5"/>
        <v>0</v>
      </c>
      <c r="K61" s="115">
        <f>'2 Create form'!E52</f>
        <v>0</v>
      </c>
      <c r="L61" s="112">
        <f t="shared" si="6"/>
        <v>0</v>
      </c>
      <c r="M61" s="112">
        <f t="shared" si="7"/>
        <v>0</v>
      </c>
      <c r="N61" s="112">
        <f t="shared" si="8"/>
        <v>0</v>
      </c>
      <c r="O61" s="115" t="str">
        <f>'2 Create form'!E60</f>
        <v>option 3</v>
      </c>
      <c r="P61" s="112">
        <f t="shared" si="9"/>
        <v>0</v>
      </c>
      <c r="Q61" s="112">
        <f t="shared" si="10"/>
        <v>0</v>
      </c>
      <c r="R61" s="112">
        <f t="shared" si="11"/>
        <v>0</v>
      </c>
      <c r="S61" s="115">
        <f>'2 Create form'!E68</f>
        <v>0</v>
      </c>
      <c r="T61" s="112">
        <f t="shared" si="12"/>
        <v>0</v>
      </c>
      <c r="U61" s="112">
        <f t="shared" si="13"/>
        <v>0</v>
      </c>
      <c r="V61" s="112">
        <f t="shared" si="14"/>
        <v>0</v>
      </c>
      <c r="W61" s="115">
        <f>'2 Create form'!E76</f>
        <v>0</v>
      </c>
      <c r="X61" s="112">
        <f t="shared" si="15"/>
        <v>0</v>
      </c>
      <c r="Y61" s="112">
        <f t="shared" si="16"/>
        <v>0</v>
      </c>
      <c r="Z61" s="112">
        <f t="shared" si="17"/>
        <v>0</v>
      </c>
      <c r="AA61" s="115">
        <f>'2 Create form'!E84</f>
        <v>0</v>
      </c>
      <c r="AB61" s="112">
        <f t="shared" si="18"/>
        <v>0</v>
      </c>
      <c r="AC61" s="112">
        <f t="shared" si="19"/>
        <v>0</v>
      </c>
      <c r="AD61" s="112">
        <f t="shared" si="20"/>
        <v>0</v>
      </c>
      <c r="AE61" s="115">
        <f>'2 Create form'!E92</f>
        <v>0</v>
      </c>
      <c r="AF61" s="112">
        <f t="shared" si="21"/>
        <v>0</v>
      </c>
      <c r="AG61" s="112">
        <f t="shared" si="22"/>
        <v>0</v>
      </c>
      <c r="AH61" s="112">
        <f t="shared" si="23"/>
        <v>0</v>
      </c>
      <c r="AI61" s="115">
        <f>'2 Create form'!E100</f>
        <v>0</v>
      </c>
      <c r="AJ61" s="112">
        <f t="shared" si="24"/>
        <v>0</v>
      </c>
      <c r="AK61" s="112">
        <f t="shared" si="25"/>
        <v>0</v>
      </c>
      <c r="AL61" s="112">
        <f t="shared" si="26"/>
        <v>0</v>
      </c>
      <c r="AM61" s="115">
        <f>'2 Create form'!E108</f>
        <v>0</v>
      </c>
      <c r="AN61" s="112">
        <f t="shared" si="27"/>
        <v>0</v>
      </c>
      <c r="AO61" s="112">
        <f t="shared" si="28"/>
        <v>0</v>
      </c>
      <c r="AP61" s="112">
        <f t="shared" si="29"/>
        <v>0</v>
      </c>
      <c r="AQ61" s="115">
        <f>'2 Create form'!E116</f>
        <v>0</v>
      </c>
      <c r="AR61" s="112">
        <f t="shared" si="30"/>
        <v>0</v>
      </c>
      <c r="AS61" s="112">
        <f t="shared" si="31"/>
        <v>0</v>
      </c>
      <c r="AT61" s="112">
        <f t="shared" si="32"/>
        <v>0</v>
      </c>
      <c r="AU61" s="115">
        <f>'2 Create form'!E124</f>
        <v>0</v>
      </c>
      <c r="AV61" s="112">
        <f t="shared" si="33"/>
        <v>0</v>
      </c>
      <c r="AW61" s="112">
        <f t="shared" si="34"/>
        <v>0</v>
      </c>
      <c r="AX61" s="112">
        <f t="shared" si="35"/>
        <v>0</v>
      </c>
      <c r="AY61" s="115">
        <f>'2 Create form'!E132</f>
        <v>0</v>
      </c>
      <c r="AZ61" s="112">
        <f t="shared" si="36"/>
        <v>0</v>
      </c>
      <c r="BA61" s="112">
        <f t="shared" si="37"/>
        <v>0</v>
      </c>
      <c r="BB61" s="112">
        <f t="shared" si="38"/>
        <v>0</v>
      </c>
      <c r="BC61" s="115">
        <f>'2 Create form'!E140</f>
        <v>0</v>
      </c>
      <c r="BD61" s="112">
        <f t="shared" si="39"/>
        <v>0</v>
      </c>
      <c r="BE61" s="112">
        <f t="shared" si="40"/>
        <v>0</v>
      </c>
      <c r="BF61" s="112">
        <f t="shared" si="41"/>
        <v>0</v>
      </c>
      <c r="BG61" s="115">
        <f>'2 Create form'!E148</f>
        <v>0</v>
      </c>
      <c r="BH61" s="112">
        <f t="shared" si="42"/>
        <v>0</v>
      </c>
      <c r="BI61" s="112">
        <f t="shared" si="43"/>
        <v>0</v>
      </c>
      <c r="BJ61" s="112">
        <f t="shared" si="44"/>
        <v>0</v>
      </c>
      <c r="BK61" s="115">
        <f>'2 Create form'!E156</f>
        <v>0</v>
      </c>
      <c r="BL61" s="112">
        <f t="shared" si="45"/>
        <v>0</v>
      </c>
      <c r="BM61" s="112">
        <f t="shared" si="46"/>
        <v>0</v>
      </c>
      <c r="BN61" s="112">
        <f t="shared" si="47"/>
        <v>0</v>
      </c>
      <c r="BO61" s="115">
        <f>'2 Create form'!E164</f>
        <v>0</v>
      </c>
      <c r="BP61" s="112">
        <f t="shared" si="48"/>
        <v>0</v>
      </c>
      <c r="BQ61" s="112">
        <f t="shared" si="49"/>
        <v>0</v>
      </c>
      <c r="BR61" s="112">
        <f t="shared" si="50"/>
        <v>0</v>
      </c>
      <c r="BS61" s="115">
        <f>'2 Create form'!E172</f>
        <v>0</v>
      </c>
      <c r="BT61" s="112">
        <f t="shared" si="51"/>
        <v>0</v>
      </c>
      <c r="BU61" s="112">
        <f t="shared" si="52"/>
        <v>0</v>
      </c>
      <c r="BV61" s="112">
        <f t="shared" si="53"/>
        <v>0</v>
      </c>
      <c r="BW61" s="115">
        <f>'2 Create form'!E180</f>
        <v>0</v>
      </c>
      <c r="BX61" s="112">
        <f t="shared" si="54"/>
        <v>0</v>
      </c>
      <c r="BY61" s="112">
        <f t="shared" si="55"/>
        <v>0</v>
      </c>
      <c r="BZ61" s="112">
        <f t="shared" si="56"/>
        <v>0</v>
      </c>
      <c r="CA61" s="115">
        <f>'2 Create form'!E188</f>
        <v>0</v>
      </c>
      <c r="CB61" s="112">
        <f t="shared" si="57"/>
        <v>0</v>
      </c>
      <c r="CC61" s="112">
        <f t="shared" si="58"/>
        <v>0</v>
      </c>
      <c r="CD61" s="112">
        <f t="shared" si="59"/>
        <v>0</v>
      </c>
    </row>
    <row r="62" spans="1:82" s="112" customFormat="1">
      <c r="C62" s="113" t="str">
        <f>'2 Create form'!F36</f>
        <v>A lot</v>
      </c>
      <c r="D62" s="112">
        <f t="shared" si="0"/>
        <v>0</v>
      </c>
      <c r="E62" s="112">
        <f t="shared" si="1"/>
        <v>0</v>
      </c>
      <c r="F62" s="112">
        <f t="shared" si="2"/>
        <v>0</v>
      </c>
      <c r="G62" s="115" t="str">
        <f>'2 Create form'!F44</f>
        <v>3</v>
      </c>
      <c r="H62" s="112">
        <f t="shared" si="3"/>
        <v>0</v>
      </c>
      <c r="I62" s="112">
        <f t="shared" si="4"/>
        <v>0</v>
      </c>
      <c r="J62" s="112">
        <f t="shared" si="5"/>
        <v>0</v>
      </c>
      <c r="K62" s="115">
        <f>'2 Create form'!F52</f>
        <v>0</v>
      </c>
      <c r="L62" s="112">
        <f t="shared" si="6"/>
        <v>0</v>
      </c>
      <c r="M62" s="112">
        <f t="shared" si="7"/>
        <v>0</v>
      </c>
      <c r="N62" s="112">
        <f t="shared" si="8"/>
        <v>0</v>
      </c>
      <c r="O62" s="115" t="str">
        <f>'2 Create form'!F60</f>
        <v>option 4</v>
      </c>
      <c r="P62" s="112">
        <f t="shared" si="9"/>
        <v>0</v>
      </c>
      <c r="Q62" s="112">
        <f t="shared" si="10"/>
        <v>0</v>
      </c>
      <c r="R62" s="112">
        <f t="shared" si="11"/>
        <v>0</v>
      </c>
      <c r="S62" s="115">
        <f>'2 Create form'!F68</f>
        <v>0</v>
      </c>
      <c r="T62" s="112">
        <f t="shared" si="12"/>
        <v>0</v>
      </c>
      <c r="U62" s="112">
        <f t="shared" si="13"/>
        <v>0</v>
      </c>
      <c r="V62" s="112">
        <f t="shared" si="14"/>
        <v>0</v>
      </c>
      <c r="W62" s="115">
        <f>'2 Create form'!F76</f>
        <v>0</v>
      </c>
      <c r="X62" s="112">
        <f t="shared" si="15"/>
        <v>0</v>
      </c>
      <c r="Y62" s="112">
        <f t="shared" si="16"/>
        <v>0</v>
      </c>
      <c r="Z62" s="112">
        <f t="shared" si="17"/>
        <v>0</v>
      </c>
      <c r="AA62" s="115">
        <f>'2 Create form'!F84</f>
        <v>0</v>
      </c>
      <c r="AB62" s="112">
        <f t="shared" si="18"/>
        <v>0</v>
      </c>
      <c r="AC62" s="112">
        <f t="shared" si="19"/>
        <v>0</v>
      </c>
      <c r="AD62" s="112">
        <f t="shared" si="20"/>
        <v>0</v>
      </c>
      <c r="AE62" s="115">
        <f>'2 Create form'!F92</f>
        <v>0</v>
      </c>
      <c r="AF62" s="112">
        <f t="shared" si="21"/>
        <v>0</v>
      </c>
      <c r="AG62" s="112">
        <f t="shared" si="22"/>
        <v>0</v>
      </c>
      <c r="AH62" s="112">
        <f t="shared" si="23"/>
        <v>0</v>
      </c>
      <c r="AI62" s="115">
        <f>'2 Create form'!F100</f>
        <v>0</v>
      </c>
      <c r="AJ62" s="112">
        <f t="shared" si="24"/>
        <v>0</v>
      </c>
      <c r="AK62" s="112">
        <f t="shared" si="25"/>
        <v>0</v>
      </c>
      <c r="AL62" s="112">
        <f t="shared" si="26"/>
        <v>0</v>
      </c>
      <c r="AM62" s="115">
        <f>'2 Create form'!F108</f>
        <v>0</v>
      </c>
      <c r="AN62" s="112">
        <f t="shared" si="27"/>
        <v>0</v>
      </c>
      <c r="AO62" s="112">
        <f t="shared" si="28"/>
        <v>0</v>
      </c>
      <c r="AP62" s="112">
        <f t="shared" si="29"/>
        <v>0</v>
      </c>
      <c r="AQ62" s="115">
        <f>'2 Create form'!F116</f>
        <v>0</v>
      </c>
      <c r="AR62" s="112">
        <f t="shared" si="30"/>
        <v>0</v>
      </c>
      <c r="AS62" s="112">
        <f t="shared" si="31"/>
        <v>0</v>
      </c>
      <c r="AT62" s="112">
        <f t="shared" si="32"/>
        <v>0</v>
      </c>
      <c r="AU62" s="115">
        <f>'2 Create form'!F124</f>
        <v>0</v>
      </c>
      <c r="AV62" s="112">
        <f t="shared" si="33"/>
        <v>0</v>
      </c>
      <c r="AW62" s="112">
        <f t="shared" si="34"/>
        <v>0</v>
      </c>
      <c r="AX62" s="112">
        <f t="shared" si="35"/>
        <v>0</v>
      </c>
      <c r="AY62" s="115">
        <f>'2 Create form'!F132</f>
        <v>0</v>
      </c>
      <c r="AZ62" s="112">
        <f t="shared" si="36"/>
        <v>0</v>
      </c>
      <c r="BA62" s="112">
        <f t="shared" si="37"/>
        <v>0</v>
      </c>
      <c r="BB62" s="112">
        <f t="shared" si="38"/>
        <v>0</v>
      </c>
      <c r="BC62" s="115">
        <f>'2 Create form'!F140</f>
        <v>0</v>
      </c>
      <c r="BD62" s="112">
        <f t="shared" si="39"/>
        <v>0</v>
      </c>
      <c r="BE62" s="112">
        <f t="shared" si="40"/>
        <v>0</v>
      </c>
      <c r="BF62" s="112">
        <f t="shared" si="41"/>
        <v>0</v>
      </c>
      <c r="BG62" s="115">
        <f>'2 Create form'!F148</f>
        <v>0</v>
      </c>
      <c r="BH62" s="112">
        <f t="shared" si="42"/>
        <v>0</v>
      </c>
      <c r="BI62" s="112">
        <f t="shared" si="43"/>
        <v>0</v>
      </c>
      <c r="BJ62" s="112">
        <f t="shared" si="44"/>
        <v>0</v>
      </c>
      <c r="BK62" s="115">
        <f>'2 Create form'!F156</f>
        <v>0</v>
      </c>
      <c r="BL62" s="112">
        <f t="shared" si="45"/>
        <v>0</v>
      </c>
      <c r="BM62" s="112">
        <f t="shared" si="46"/>
        <v>0</v>
      </c>
      <c r="BN62" s="112">
        <f t="shared" si="47"/>
        <v>0</v>
      </c>
      <c r="BO62" s="115">
        <f>'2 Create form'!F164</f>
        <v>0</v>
      </c>
      <c r="BP62" s="112">
        <f t="shared" si="48"/>
        <v>0</v>
      </c>
      <c r="BQ62" s="112">
        <f t="shared" si="49"/>
        <v>0</v>
      </c>
      <c r="BR62" s="112">
        <f t="shared" si="50"/>
        <v>0</v>
      </c>
      <c r="BS62" s="115">
        <f>'2 Create form'!F172</f>
        <v>0</v>
      </c>
      <c r="BT62" s="112">
        <f t="shared" si="51"/>
        <v>0</v>
      </c>
      <c r="BU62" s="112">
        <f t="shared" si="52"/>
        <v>0</v>
      </c>
      <c r="BV62" s="112">
        <f t="shared" si="53"/>
        <v>0</v>
      </c>
      <c r="BW62" s="115">
        <f>'2 Create form'!F180</f>
        <v>0</v>
      </c>
      <c r="BX62" s="112">
        <f t="shared" si="54"/>
        <v>0</v>
      </c>
      <c r="BY62" s="112">
        <f t="shared" si="55"/>
        <v>0</v>
      </c>
      <c r="BZ62" s="112">
        <f t="shared" si="56"/>
        <v>0</v>
      </c>
      <c r="CA62" s="115">
        <f>'2 Create form'!F188</f>
        <v>0</v>
      </c>
      <c r="CB62" s="112">
        <f t="shared" si="57"/>
        <v>0</v>
      </c>
      <c r="CC62" s="112">
        <f t="shared" si="58"/>
        <v>0</v>
      </c>
      <c r="CD62" s="112">
        <f t="shared" si="59"/>
        <v>0</v>
      </c>
    </row>
    <row r="63" spans="1:82" s="112" customFormat="1">
      <c r="C63" s="113" t="str">
        <f>'2 Create form'!G36</f>
        <v>Everything</v>
      </c>
      <c r="D63" s="112">
        <f t="shared" si="0"/>
        <v>0</v>
      </c>
      <c r="E63" s="112">
        <f t="shared" si="1"/>
        <v>0</v>
      </c>
      <c r="F63" s="112">
        <f t="shared" si="2"/>
        <v>0</v>
      </c>
      <c r="G63" s="115" t="str">
        <f>'2 Create form'!G44</f>
        <v>4</v>
      </c>
      <c r="H63" s="112">
        <f t="shared" si="3"/>
        <v>0</v>
      </c>
      <c r="I63" s="112">
        <f t="shared" si="4"/>
        <v>0</v>
      </c>
      <c r="J63" s="112">
        <f t="shared" si="5"/>
        <v>0</v>
      </c>
      <c r="K63" s="115">
        <f>'2 Create form'!G52</f>
        <v>0</v>
      </c>
      <c r="L63" s="112">
        <f t="shared" si="6"/>
        <v>0</v>
      </c>
      <c r="M63" s="112">
        <f t="shared" si="7"/>
        <v>0</v>
      </c>
      <c r="N63" s="112">
        <f t="shared" si="8"/>
        <v>0</v>
      </c>
      <c r="O63" s="115" t="str">
        <f>'2 Create form'!G60</f>
        <v>option 5</v>
      </c>
      <c r="P63" s="112">
        <f t="shared" si="9"/>
        <v>0</v>
      </c>
      <c r="Q63" s="112">
        <f t="shared" si="10"/>
        <v>0</v>
      </c>
      <c r="R63" s="112">
        <f t="shared" si="11"/>
        <v>0</v>
      </c>
      <c r="S63" s="115">
        <f>'2 Create form'!G68</f>
        <v>0</v>
      </c>
      <c r="T63" s="112">
        <f t="shared" si="12"/>
        <v>0</v>
      </c>
      <c r="U63" s="112">
        <f t="shared" si="13"/>
        <v>0</v>
      </c>
      <c r="V63" s="112">
        <f t="shared" si="14"/>
        <v>0</v>
      </c>
      <c r="W63" s="115">
        <f>'2 Create form'!G76</f>
        <v>0</v>
      </c>
      <c r="X63" s="112">
        <f t="shared" si="15"/>
        <v>0</v>
      </c>
      <c r="Y63" s="112">
        <f t="shared" si="16"/>
        <v>0</v>
      </c>
      <c r="Z63" s="112">
        <f t="shared" si="17"/>
        <v>0</v>
      </c>
      <c r="AA63" s="115">
        <f>'2 Create form'!G84</f>
        <v>0</v>
      </c>
      <c r="AB63" s="112">
        <f t="shared" si="18"/>
        <v>0</v>
      </c>
      <c r="AC63" s="112">
        <f t="shared" si="19"/>
        <v>0</v>
      </c>
      <c r="AD63" s="112">
        <f t="shared" si="20"/>
        <v>0</v>
      </c>
      <c r="AE63" s="115">
        <f>'2 Create form'!G92</f>
        <v>0</v>
      </c>
      <c r="AF63" s="112">
        <f t="shared" si="21"/>
        <v>0</v>
      </c>
      <c r="AG63" s="112">
        <f t="shared" si="22"/>
        <v>0</v>
      </c>
      <c r="AH63" s="112">
        <f t="shared" si="23"/>
        <v>0</v>
      </c>
      <c r="AI63" s="115">
        <f>'2 Create form'!G100</f>
        <v>0</v>
      </c>
      <c r="AJ63" s="112">
        <f t="shared" si="24"/>
        <v>0</v>
      </c>
      <c r="AK63" s="112">
        <f t="shared" si="25"/>
        <v>0</v>
      </c>
      <c r="AL63" s="112">
        <f t="shared" si="26"/>
        <v>0</v>
      </c>
      <c r="AM63" s="115">
        <f>'2 Create form'!G108</f>
        <v>0</v>
      </c>
      <c r="AN63" s="112">
        <f t="shared" si="27"/>
        <v>0</v>
      </c>
      <c r="AO63" s="112">
        <f t="shared" si="28"/>
        <v>0</v>
      </c>
      <c r="AP63" s="112">
        <f t="shared" si="29"/>
        <v>0</v>
      </c>
      <c r="AQ63" s="115">
        <f>'2 Create form'!G116</f>
        <v>0</v>
      </c>
      <c r="AR63" s="112">
        <f t="shared" si="30"/>
        <v>0</v>
      </c>
      <c r="AS63" s="112">
        <f t="shared" si="31"/>
        <v>0</v>
      </c>
      <c r="AT63" s="112">
        <f t="shared" si="32"/>
        <v>0</v>
      </c>
      <c r="AU63" s="115">
        <f>'2 Create form'!G124</f>
        <v>0</v>
      </c>
      <c r="AV63" s="112">
        <f t="shared" si="33"/>
        <v>0</v>
      </c>
      <c r="AW63" s="112">
        <f t="shared" si="34"/>
        <v>0</v>
      </c>
      <c r="AX63" s="112">
        <f t="shared" si="35"/>
        <v>0</v>
      </c>
      <c r="AY63" s="115">
        <f>'2 Create form'!G132</f>
        <v>0</v>
      </c>
      <c r="AZ63" s="112">
        <f t="shared" si="36"/>
        <v>0</v>
      </c>
      <c r="BA63" s="112">
        <f t="shared" si="37"/>
        <v>0</v>
      </c>
      <c r="BB63" s="112">
        <f t="shared" si="38"/>
        <v>0</v>
      </c>
      <c r="BC63" s="115">
        <f>'2 Create form'!G140</f>
        <v>0</v>
      </c>
      <c r="BD63" s="112">
        <f t="shared" si="39"/>
        <v>0</v>
      </c>
      <c r="BE63" s="112">
        <f t="shared" si="40"/>
        <v>0</v>
      </c>
      <c r="BF63" s="112">
        <f t="shared" si="41"/>
        <v>0</v>
      </c>
      <c r="BG63" s="115">
        <f>'2 Create form'!G148</f>
        <v>0</v>
      </c>
      <c r="BH63" s="112">
        <f t="shared" si="42"/>
        <v>0</v>
      </c>
      <c r="BI63" s="112">
        <f t="shared" si="43"/>
        <v>0</v>
      </c>
      <c r="BJ63" s="112">
        <f t="shared" si="44"/>
        <v>0</v>
      </c>
      <c r="BK63" s="115">
        <f>'2 Create form'!G156</f>
        <v>0</v>
      </c>
      <c r="BL63" s="112">
        <f t="shared" si="45"/>
        <v>0</v>
      </c>
      <c r="BM63" s="112">
        <f t="shared" si="46"/>
        <v>0</v>
      </c>
      <c r="BN63" s="112">
        <f t="shared" si="47"/>
        <v>0</v>
      </c>
      <c r="BO63" s="115">
        <f>'2 Create form'!G164</f>
        <v>0</v>
      </c>
      <c r="BP63" s="112">
        <f t="shared" si="48"/>
        <v>0</v>
      </c>
      <c r="BQ63" s="112">
        <f t="shared" si="49"/>
        <v>0</v>
      </c>
      <c r="BR63" s="112">
        <f t="shared" si="50"/>
        <v>0</v>
      </c>
      <c r="BS63" s="115">
        <f>'2 Create form'!G172</f>
        <v>0</v>
      </c>
      <c r="BT63" s="112">
        <f t="shared" si="51"/>
        <v>0</v>
      </c>
      <c r="BU63" s="112">
        <f t="shared" si="52"/>
        <v>0</v>
      </c>
      <c r="BV63" s="112">
        <f t="shared" si="53"/>
        <v>0</v>
      </c>
      <c r="BW63" s="115">
        <f>'2 Create form'!G180</f>
        <v>0</v>
      </c>
      <c r="BX63" s="112">
        <f t="shared" si="54"/>
        <v>0</v>
      </c>
      <c r="BY63" s="112">
        <f t="shared" si="55"/>
        <v>0</v>
      </c>
      <c r="BZ63" s="112">
        <f t="shared" si="56"/>
        <v>0</v>
      </c>
      <c r="CA63" s="115">
        <f>'2 Create form'!G188</f>
        <v>0</v>
      </c>
      <c r="CB63" s="112">
        <f t="shared" si="57"/>
        <v>0</v>
      </c>
      <c r="CC63" s="112">
        <f t="shared" si="58"/>
        <v>0</v>
      </c>
      <c r="CD63" s="112">
        <f t="shared" si="59"/>
        <v>0</v>
      </c>
    </row>
    <row r="64" spans="1:82" s="112" customFormat="1">
      <c r="C64" s="113">
        <f>'2 Create form'!H36</f>
        <v>0</v>
      </c>
      <c r="D64" s="112">
        <f t="shared" si="0"/>
        <v>0</v>
      </c>
      <c r="E64" s="112">
        <f t="shared" si="1"/>
        <v>0</v>
      </c>
      <c r="F64" s="112">
        <f t="shared" si="2"/>
        <v>0</v>
      </c>
      <c r="G64" s="115" t="str">
        <f>'2 Create form'!H44</f>
        <v>5</v>
      </c>
      <c r="H64" s="112">
        <f t="shared" si="3"/>
        <v>0</v>
      </c>
      <c r="I64" s="112">
        <f t="shared" si="4"/>
        <v>0</v>
      </c>
      <c r="J64" s="112">
        <f t="shared" si="5"/>
        <v>0</v>
      </c>
      <c r="K64" s="115">
        <f>'2 Create form'!H52</f>
        <v>0</v>
      </c>
      <c r="L64" s="112">
        <f t="shared" si="6"/>
        <v>0</v>
      </c>
      <c r="M64" s="112">
        <f t="shared" si="7"/>
        <v>0</v>
      </c>
      <c r="N64" s="112">
        <f t="shared" si="8"/>
        <v>0</v>
      </c>
      <c r="O64" s="115" t="str">
        <f>'2 Create form'!H60</f>
        <v>option 6</v>
      </c>
      <c r="P64" s="112">
        <f t="shared" si="9"/>
        <v>0</v>
      </c>
      <c r="Q64" s="112">
        <f t="shared" si="10"/>
        <v>0</v>
      </c>
      <c r="R64" s="112">
        <f t="shared" si="11"/>
        <v>0</v>
      </c>
      <c r="S64" s="115">
        <f>'2 Create form'!H68</f>
        <v>0</v>
      </c>
      <c r="T64" s="112">
        <f t="shared" si="12"/>
        <v>0</v>
      </c>
      <c r="U64" s="112">
        <f t="shared" si="13"/>
        <v>0</v>
      </c>
      <c r="V64" s="112">
        <f t="shared" si="14"/>
        <v>0</v>
      </c>
      <c r="W64" s="115">
        <f>'2 Create form'!H76</f>
        <v>0</v>
      </c>
      <c r="X64" s="112">
        <f t="shared" si="15"/>
        <v>0</v>
      </c>
      <c r="Y64" s="112">
        <f t="shared" si="16"/>
        <v>0</v>
      </c>
      <c r="Z64" s="112">
        <f t="shared" si="17"/>
        <v>0</v>
      </c>
      <c r="AA64" s="115">
        <f>'2 Create form'!H84</f>
        <v>0</v>
      </c>
      <c r="AB64" s="112">
        <f t="shared" si="18"/>
        <v>0</v>
      </c>
      <c r="AC64" s="112">
        <f t="shared" si="19"/>
        <v>0</v>
      </c>
      <c r="AD64" s="112">
        <f t="shared" si="20"/>
        <v>0</v>
      </c>
      <c r="AE64" s="115">
        <f>'2 Create form'!H92</f>
        <v>0</v>
      </c>
      <c r="AF64" s="112">
        <f t="shared" si="21"/>
        <v>0</v>
      </c>
      <c r="AG64" s="112">
        <f t="shared" si="22"/>
        <v>0</v>
      </c>
      <c r="AH64" s="112">
        <f t="shared" si="23"/>
        <v>0</v>
      </c>
      <c r="AI64" s="115">
        <f>'2 Create form'!H100</f>
        <v>0</v>
      </c>
      <c r="AJ64" s="112">
        <f t="shared" si="24"/>
        <v>0</v>
      </c>
      <c r="AK64" s="112">
        <f t="shared" si="25"/>
        <v>0</v>
      </c>
      <c r="AL64" s="112">
        <f t="shared" si="26"/>
        <v>0</v>
      </c>
      <c r="AM64" s="115">
        <f>'2 Create form'!H108</f>
        <v>0</v>
      </c>
      <c r="AN64" s="112">
        <f t="shared" si="27"/>
        <v>0</v>
      </c>
      <c r="AO64" s="112">
        <f t="shared" si="28"/>
        <v>0</v>
      </c>
      <c r="AP64" s="112">
        <f t="shared" si="29"/>
        <v>0</v>
      </c>
      <c r="AQ64" s="115">
        <f>'2 Create form'!H116</f>
        <v>0</v>
      </c>
      <c r="AR64" s="112">
        <f t="shared" si="30"/>
        <v>0</v>
      </c>
      <c r="AS64" s="112">
        <f t="shared" si="31"/>
        <v>0</v>
      </c>
      <c r="AT64" s="112">
        <f t="shared" si="32"/>
        <v>0</v>
      </c>
      <c r="AU64" s="115">
        <f>'2 Create form'!H124</f>
        <v>0</v>
      </c>
      <c r="AV64" s="112">
        <f t="shared" si="33"/>
        <v>0</v>
      </c>
      <c r="AW64" s="112">
        <f t="shared" si="34"/>
        <v>0</v>
      </c>
      <c r="AX64" s="112">
        <f t="shared" si="35"/>
        <v>0</v>
      </c>
      <c r="AY64" s="115">
        <f>'2 Create form'!H132</f>
        <v>0</v>
      </c>
      <c r="AZ64" s="112">
        <f t="shared" si="36"/>
        <v>0</v>
      </c>
      <c r="BA64" s="112">
        <f t="shared" si="37"/>
        <v>0</v>
      </c>
      <c r="BB64" s="112">
        <f t="shared" si="38"/>
        <v>0</v>
      </c>
      <c r="BC64" s="115">
        <f>'2 Create form'!H140</f>
        <v>0</v>
      </c>
      <c r="BD64" s="112">
        <f t="shared" si="39"/>
        <v>0</v>
      </c>
      <c r="BE64" s="112">
        <f t="shared" si="40"/>
        <v>0</v>
      </c>
      <c r="BF64" s="112">
        <f t="shared" si="41"/>
        <v>0</v>
      </c>
      <c r="BG64" s="115">
        <f>'2 Create form'!H148</f>
        <v>0</v>
      </c>
      <c r="BH64" s="112">
        <f t="shared" si="42"/>
        <v>0</v>
      </c>
      <c r="BI64" s="112">
        <f t="shared" si="43"/>
        <v>0</v>
      </c>
      <c r="BJ64" s="112">
        <f t="shared" si="44"/>
        <v>0</v>
      </c>
      <c r="BK64" s="115">
        <f>'2 Create form'!H156</f>
        <v>0</v>
      </c>
      <c r="BL64" s="112">
        <f t="shared" si="45"/>
        <v>0</v>
      </c>
      <c r="BM64" s="112">
        <f t="shared" si="46"/>
        <v>0</v>
      </c>
      <c r="BN64" s="112">
        <f t="shared" si="47"/>
        <v>0</v>
      </c>
      <c r="BO64" s="115">
        <f>'2 Create form'!H164</f>
        <v>0</v>
      </c>
      <c r="BP64" s="112">
        <f t="shared" si="48"/>
        <v>0</v>
      </c>
      <c r="BQ64" s="112">
        <f t="shared" si="49"/>
        <v>0</v>
      </c>
      <c r="BR64" s="112">
        <f t="shared" si="50"/>
        <v>0</v>
      </c>
      <c r="BS64" s="115">
        <f>'2 Create form'!H172</f>
        <v>0</v>
      </c>
      <c r="BT64" s="112">
        <f t="shared" si="51"/>
        <v>0</v>
      </c>
      <c r="BU64" s="112">
        <f t="shared" si="52"/>
        <v>0</v>
      </c>
      <c r="BV64" s="112">
        <f t="shared" si="53"/>
        <v>0</v>
      </c>
      <c r="BW64" s="115">
        <f>'2 Create form'!H180</f>
        <v>0</v>
      </c>
      <c r="BX64" s="112">
        <f t="shared" si="54"/>
        <v>0</v>
      </c>
      <c r="BY64" s="112">
        <f t="shared" si="55"/>
        <v>0</v>
      </c>
      <c r="BZ64" s="112">
        <f t="shared" si="56"/>
        <v>0</v>
      </c>
      <c r="CA64" s="115">
        <f>'2 Create form'!H188</f>
        <v>0</v>
      </c>
      <c r="CB64" s="112">
        <f t="shared" si="57"/>
        <v>0</v>
      </c>
      <c r="CC64" s="112">
        <f t="shared" si="58"/>
        <v>0</v>
      </c>
      <c r="CD64" s="112">
        <f t="shared" si="59"/>
        <v>0</v>
      </c>
    </row>
    <row r="65" spans="3:82" s="112" customFormat="1">
      <c r="C65" s="113">
        <f>'2 Create form'!I36</f>
        <v>0</v>
      </c>
      <c r="D65" s="112">
        <f t="shared" si="0"/>
        <v>0</v>
      </c>
      <c r="E65" s="112">
        <f t="shared" si="1"/>
        <v>0</v>
      </c>
      <c r="F65" s="112">
        <f t="shared" si="2"/>
        <v>0</v>
      </c>
      <c r="G65" s="115" t="str">
        <f>'2 Create form'!I44</f>
        <v>6</v>
      </c>
      <c r="H65" s="112">
        <f t="shared" si="3"/>
        <v>0</v>
      </c>
      <c r="I65" s="112">
        <f t="shared" si="4"/>
        <v>0</v>
      </c>
      <c r="J65" s="112">
        <f t="shared" si="5"/>
        <v>0</v>
      </c>
      <c r="K65" s="115">
        <f>'2 Create form'!I52</f>
        <v>0</v>
      </c>
      <c r="L65" s="112">
        <f t="shared" si="6"/>
        <v>0</v>
      </c>
      <c r="M65" s="112">
        <f t="shared" si="7"/>
        <v>0</v>
      </c>
      <c r="N65" s="112">
        <f t="shared" si="8"/>
        <v>0</v>
      </c>
      <c r="O65" s="115" t="str">
        <f>'2 Create form'!I60</f>
        <v>option 7</v>
      </c>
      <c r="P65" s="112">
        <f t="shared" si="9"/>
        <v>0</v>
      </c>
      <c r="Q65" s="112">
        <f t="shared" si="10"/>
        <v>0</v>
      </c>
      <c r="R65" s="112">
        <f t="shared" si="11"/>
        <v>0</v>
      </c>
      <c r="S65" s="115">
        <f>'2 Create form'!I68</f>
        <v>0</v>
      </c>
      <c r="T65" s="112">
        <f t="shared" si="12"/>
        <v>0</v>
      </c>
      <c r="U65" s="112">
        <f t="shared" si="13"/>
        <v>0</v>
      </c>
      <c r="V65" s="112">
        <f t="shared" si="14"/>
        <v>0</v>
      </c>
      <c r="W65" s="115">
        <f>'2 Create form'!I76</f>
        <v>0</v>
      </c>
      <c r="X65" s="112">
        <f t="shared" si="15"/>
        <v>0</v>
      </c>
      <c r="Y65" s="112">
        <f t="shared" si="16"/>
        <v>0</v>
      </c>
      <c r="Z65" s="112">
        <f t="shared" si="17"/>
        <v>0</v>
      </c>
      <c r="AA65" s="115">
        <f>'2 Create form'!I84</f>
        <v>0</v>
      </c>
      <c r="AB65" s="112">
        <f t="shared" si="18"/>
        <v>0</v>
      </c>
      <c r="AC65" s="112">
        <f t="shared" si="19"/>
        <v>0</v>
      </c>
      <c r="AD65" s="112">
        <f t="shared" si="20"/>
        <v>0</v>
      </c>
      <c r="AE65" s="115">
        <f>'2 Create form'!I92</f>
        <v>0</v>
      </c>
      <c r="AF65" s="112">
        <f t="shared" si="21"/>
        <v>0</v>
      </c>
      <c r="AG65" s="112">
        <f t="shared" si="22"/>
        <v>0</v>
      </c>
      <c r="AH65" s="112">
        <f t="shared" si="23"/>
        <v>0</v>
      </c>
      <c r="AI65" s="115">
        <f>'2 Create form'!I100</f>
        <v>0</v>
      </c>
      <c r="AJ65" s="112">
        <f t="shared" si="24"/>
        <v>0</v>
      </c>
      <c r="AK65" s="112">
        <f t="shared" si="25"/>
        <v>0</v>
      </c>
      <c r="AL65" s="112">
        <f t="shared" si="26"/>
        <v>0</v>
      </c>
      <c r="AM65" s="115">
        <f>'2 Create form'!I108</f>
        <v>0</v>
      </c>
      <c r="AN65" s="112">
        <f t="shared" si="27"/>
        <v>0</v>
      </c>
      <c r="AO65" s="112">
        <f t="shared" si="28"/>
        <v>0</v>
      </c>
      <c r="AP65" s="112">
        <f t="shared" si="29"/>
        <v>0</v>
      </c>
      <c r="AQ65" s="115">
        <f>'2 Create form'!I116</f>
        <v>0</v>
      </c>
      <c r="AR65" s="112">
        <f t="shared" si="30"/>
        <v>0</v>
      </c>
      <c r="AS65" s="112">
        <f t="shared" si="31"/>
        <v>0</v>
      </c>
      <c r="AT65" s="112">
        <f t="shared" si="32"/>
        <v>0</v>
      </c>
      <c r="AU65" s="115">
        <f>'2 Create form'!I124</f>
        <v>0</v>
      </c>
      <c r="AV65" s="112">
        <f t="shared" si="33"/>
        <v>0</v>
      </c>
      <c r="AW65" s="112">
        <f t="shared" si="34"/>
        <v>0</v>
      </c>
      <c r="AX65" s="112">
        <f t="shared" si="35"/>
        <v>0</v>
      </c>
      <c r="AY65" s="115">
        <f>'2 Create form'!I132</f>
        <v>0</v>
      </c>
      <c r="AZ65" s="112">
        <f t="shared" si="36"/>
        <v>0</v>
      </c>
      <c r="BA65" s="112">
        <f t="shared" si="37"/>
        <v>0</v>
      </c>
      <c r="BB65" s="112">
        <f t="shared" si="38"/>
        <v>0</v>
      </c>
      <c r="BC65" s="115">
        <f>'2 Create form'!I140</f>
        <v>0</v>
      </c>
      <c r="BD65" s="112">
        <f t="shared" si="39"/>
        <v>0</v>
      </c>
      <c r="BE65" s="112">
        <f t="shared" si="40"/>
        <v>0</v>
      </c>
      <c r="BF65" s="112">
        <f t="shared" si="41"/>
        <v>0</v>
      </c>
      <c r="BG65" s="115">
        <f>'2 Create form'!I148</f>
        <v>0</v>
      </c>
      <c r="BH65" s="112">
        <f t="shared" si="42"/>
        <v>0</v>
      </c>
      <c r="BI65" s="112">
        <f t="shared" si="43"/>
        <v>0</v>
      </c>
      <c r="BJ65" s="112">
        <f t="shared" si="44"/>
        <v>0</v>
      </c>
      <c r="BK65" s="115">
        <f>'2 Create form'!I156</f>
        <v>0</v>
      </c>
      <c r="BL65" s="112">
        <f t="shared" si="45"/>
        <v>0</v>
      </c>
      <c r="BM65" s="112">
        <f t="shared" si="46"/>
        <v>0</v>
      </c>
      <c r="BN65" s="112">
        <f t="shared" si="47"/>
        <v>0</v>
      </c>
      <c r="BO65" s="115">
        <f>'2 Create form'!I164</f>
        <v>0</v>
      </c>
      <c r="BP65" s="112">
        <f t="shared" si="48"/>
        <v>0</v>
      </c>
      <c r="BQ65" s="112">
        <f t="shared" si="49"/>
        <v>0</v>
      </c>
      <c r="BR65" s="112">
        <f t="shared" si="50"/>
        <v>0</v>
      </c>
      <c r="BS65" s="115">
        <f>'2 Create form'!I172</f>
        <v>0</v>
      </c>
      <c r="BT65" s="112">
        <f t="shared" si="51"/>
        <v>0</v>
      </c>
      <c r="BU65" s="112">
        <f t="shared" si="52"/>
        <v>0</v>
      </c>
      <c r="BV65" s="112">
        <f t="shared" si="53"/>
        <v>0</v>
      </c>
      <c r="BW65" s="115">
        <f>'2 Create form'!I180</f>
        <v>0</v>
      </c>
      <c r="BX65" s="112">
        <f t="shared" si="54"/>
        <v>0</v>
      </c>
      <c r="BY65" s="112">
        <f t="shared" si="55"/>
        <v>0</v>
      </c>
      <c r="BZ65" s="112">
        <f t="shared" si="56"/>
        <v>0</v>
      </c>
      <c r="CA65" s="115">
        <f>'2 Create form'!I188</f>
        <v>0</v>
      </c>
      <c r="CB65" s="112">
        <f t="shared" si="57"/>
        <v>0</v>
      </c>
      <c r="CC65" s="112">
        <f t="shared" si="58"/>
        <v>0</v>
      </c>
      <c r="CD65" s="112">
        <f t="shared" si="59"/>
        <v>0</v>
      </c>
    </row>
    <row r="66" spans="3:82" s="112" customFormat="1">
      <c r="C66" s="109"/>
      <c r="G66" s="114"/>
      <c r="K66" s="116"/>
      <c r="O66" s="116"/>
      <c r="S66" s="116"/>
      <c r="W66" s="116"/>
      <c r="AA66" s="116"/>
      <c r="AE66" s="116"/>
      <c r="AI66" s="116"/>
      <c r="AM66" s="116"/>
      <c r="AQ66" s="116"/>
      <c r="AU66" s="116"/>
      <c r="AY66" s="116"/>
      <c r="BC66" s="116"/>
      <c r="BG66" s="116"/>
      <c r="BK66" s="116"/>
      <c r="BO66" s="116"/>
      <c r="BS66" s="116"/>
      <c r="BW66" s="116"/>
      <c r="CA66" s="116"/>
    </row>
    <row r="67" spans="3:82" s="112" customFormat="1">
      <c r="C67" s="109" t="s">
        <v>99</v>
      </c>
      <c r="D67" s="112">
        <f>SUM(D59:D65)</f>
        <v>0</v>
      </c>
      <c r="E67" s="112">
        <f t="shared" ref="E67:F67" si="60">SUM(E59:E65)</f>
        <v>0</v>
      </c>
      <c r="F67" s="112">
        <f t="shared" si="60"/>
        <v>0</v>
      </c>
      <c r="G67" s="109" t="s">
        <v>99</v>
      </c>
      <c r="H67" s="112">
        <f>SUM(H59:H65)</f>
        <v>0</v>
      </c>
      <c r="I67" s="112">
        <f t="shared" ref="I67:J67" si="61">SUM(I59:I65)</f>
        <v>0</v>
      </c>
      <c r="J67" s="112">
        <f t="shared" si="61"/>
        <v>0</v>
      </c>
      <c r="K67" s="109" t="s">
        <v>99</v>
      </c>
      <c r="L67" s="112">
        <f>SUM(L59:L65)</f>
        <v>0</v>
      </c>
      <c r="M67" s="112">
        <f t="shared" ref="M67:N67" si="62">SUM(M59:M65)</f>
        <v>0</v>
      </c>
      <c r="N67" s="112">
        <f t="shared" si="62"/>
        <v>0</v>
      </c>
      <c r="O67" s="109" t="s">
        <v>99</v>
      </c>
      <c r="P67" s="112">
        <f>SUM(P59:P65)</f>
        <v>0</v>
      </c>
      <c r="Q67" s="112">
        <f t="shared" ref="Q67:R67" si="63">SUM(Q59:Q65)</f>
        <v>0</v>
      </c>
      <c r="R67" s="112">
        <f t="shared" si="63"/>
        <v>0</v>
      </c>
      <c r="S67" s="109" t="s">
        <v>99</v>
      </c>
      <c r="T67" s="112">
        <f>SUM(T59:T65)</f>
        <v>0</v>
      </c>
      <c r="U67" s="112">
        <f t="shared" ref="U67:V67" si="64">SUM(U59:U65)</f>
        <v>0</v>
      </c>
      <c r="V67" s="112">
        <f t="shared" si="64"/>
        <v>0</v>
      </c>
      <c r="W67" s="109" t="s">
        <v>99</v>
      </c>
      <c r="X67" s="112">
        <f>SUM(X59:X65)</f>
        <v>0</v>
      </c>
      <c r="Y67" s="112">
        <f t="shared" ref="Y67:Z67" si="65">SUM(Y59:Y65)</f>
        <v>0</v>
      </c>
      <c r="Z67" s="112">
        <f t="shared" si="65"/>
        <v>0</v>
      </c>
      <c r="AA67" s="109" t="s">
        <v>99</v>
      </c>
      <c r="AB67" s="112">
        <f>SUM(AB59:AB65)</f>
        <v>0</v>
      </c>
      <c r="AC67" s="112">
        <f t="shared" ref="AC67:AD67" si="66">SUM(AC59:AC65)</f>
        <v>0</v>
      </c>
      <c r="AD67" s="112">
        <f t="shared" si="66"/>
        <v>0</v>
      </c>
      <c r="AE67" s="109" t="s">
        <v>99</v>
      </c>
      <c r="AF67" s="112">
        <f>SUM(AF59:AF65)</f>
        <v>0</v>
      </c>
      <c r="AG67" s="112">
        <f t="shared" ref="AG67:AH67" si="67">SUM(AG59:AG65)</f>
        <v>0</v>
      </c>
      <c r="AH67" s="112">
        <f t="shared" si="67"/>
        <v>0</v>
      </c>
      <c r="AI67" s="109" t="s">
        <v>99</v>
      </c>
      <c r="AJ67" s="112">
        <f>SUM(AJ59:AJ65)</f>
        <v>0</v>
      </c>
      <c r="AK67" s="112">
        <f t="shared" ref="AK67:AL67" si="68">SUM(AK59:AK65)</f>
        <v>0</v>
      </c>
      <c r="AL67" s="112">
        <f t="shared" si="68"/>
        <v>0</v>
      </c>
      <c r="AM67" s="109" t="s">
        <v>99</v>
      </c>
      <c r="AN67" s="112">
        <f>SUM(AN59:AN65)</f>
        <v>0</v>
      </c>
      <c r="AO67" s="112">
        <f t="shared" ref="AO67:AP67" si="69">SUM(AO59:AO65)</f>
        <v>0</v>
      </c>
      <c r="AP67" s="112">
        <f t="shared" si="69"/>
        <v>0</v>
      </c>
      <c r="AQ67" s="109" t="s">
        <v>99</v>
      </c>
      <c r="AR67" s="112">
        <f>SUM(AR59:AR65)</f>
        <v>0</v>
      </c>
      <c r="AS67" s="112">
        <f t="shared" ref="AS67:AT67" si="70">SUM(AS59:AS65)</f>
        <v>0</v>
      </c>
      <c r="AT67" s="112">
        <f t="shared" si="70"/>
        <v>0</v>
      </c>
      <c r="AU67" s="109" t="s">
        <v>99</v>
      </c>
      <c r="AV67" s="112">
        <f>SUM(AV59:AV65)</f>
        <v>0</v>
      </c>
      <c r="AW67" s="112">
        <f t="shared" ref="AW67:AX67" si="71">SUM(AW59:AW65)</f>
        <v>0</v>
      </c>
      <c r="AX67" s="112">
        <f t="shared" si="71"/>
        <v>0</v>
      </c>
      <c r="AY67" s="109" t="s">
        <v>99</v>
      </c>
      <c r="AZ67" s="112">
        <f>SUM(AZ59:AZ65)</f>
        <v>0</v>
      </c>
      <c r="BA67" s="112">
        <f t="shared" ref="BA67:BB67" si="72">SUM(BA59:BA65)</f>
        <v>0</v>
      </c>
      <c r="BB67" s="112">
        <f t="shared" si="72"/>
        <v>0</v>
      </c>
      <c r="BC67" s="109" t="s">
        <v>99</v>
      </c>
      <c r="BD67" s="112">
        <f>SUM(BD59:BD65)</f>
        <v>0</v>
      </c>
      <c r="BE67" s="112">
        <f t="shared" ref="BE67:BF67" si="73">SUM(BE59:BE65)</f>
        <v>0</v>
      </c>
      <c r="BF67" s="112">
        <f t="shared" si="73"/>
        <v>0</v>
      </c>
      <c r="BG67" s="109" t="s">
        <v>99</v>
      </c>
      <c r="BH67" s="112">
        <f>SUM(BH59:BH65)</f>
        <v>0</v>
      </c>
      <c r="BI67" s="112">
        <f t="shared" ref="BI67:BJ67" si="74">SUM(BI59:BI65)</f>
        <v>0</v>
      </c>
      <c r="BJ67" s="112">
        <f t="shared" si="74"/>
        <v>0</v>
      </c>
      <c r="BK67" s="109" t="s">
        <v>99</v>
      </c>
      <c r="BL67" s="112">
        <f>SUM(BL59:BL65)</f>
        <v>0</v>
      </c>
      <c r="BM67" s="112">
        <f t="shared" ref="BM67:BN67" si="75">SUM(BM59:BM65)</f>
        <v>0</v>
      </c>
      <c r="BN67" s="112">
        <f t="shared" si="75"/>
        <v>0</v>
      </c>
      <c r="BO67" s="109" t="s">
        <v>99</v>
      </c>
      <c r="BP67" s="112">
        <f>SUM(BP59:BP65)</f>
        <v>0</v>
      </c>
      <c r="BQ67" s="112">
        <f t="shared" ref="BQ67:BR67" si="76">SUM(BQ59:BQ65)</f>
        <v>0</v>
      </c>
      <c r="BR67" s="112">
        <f t="shared" si="76"/>
        <v>0</v>
      </c>
      <c r="BS67" s="109" t="s">
        <v>99</v>
      </c>
      <c r="BT67" s="112">
        <f>SUM(BT59:BT65)</f>
        <v>0</v>
      </c>
      <c r="BU67" s="112">
        <f t="shared" ref="BU67:BV67" si="77">SUM(BU59:BU65)</f>
        <v>0</v>
      </c>
      <c r="BV67" s="112">
        <f t="shared" si="77"/>
        <v>0</v>
      </c>
      <c r="BW67" s="109" t="s">
        <v>99</v>
      </c>
      <c r="BX67" s="112">
        <f>SUM(BX59:BX65)</f>
        <v>0</v>
      </c>
      <c r="BY67" s="112">
        <f t="shared" ref="BY67:BZ67" si="78">SUM(BY59:BY65)</f>
        <v>0</v>
      </c>
      <c r="BZ67" s="112">
        <f t="shared" si="78"/>
        <v>0</v>
      </c>
      <c r="CA67" s="109" t="s">
        <v>99</v>
      </c>
      <c r="CB67" s="112">
        <f>SUM(CB59:CB65)</f>
        <v>0</v>
      </c>
      <c r="CC67" s="112">
        <f t="shared" ref="CC67:CD67" si="79">SUM(CC59:CC65)</f>
        <v>0</v>
      </c>
      <c r="CD67" s="112">
        <f t="shared" si="79"/>
        <v>0</v>
      </c>
    </row>
    <row r="68" spans="3:82" s="112" customFormat="1">
      <c r="C68" s="109"/>
      <c r="D68" s="117"/>
      <c r="E68" s="117"/>
      <c r="F68" s="117"/>
      <c r="G68" s="118"/>
      <c r="H68" s="117"/>
      <c r="I68" s="117"/>
      <c r="J68" s="117"/>
      <c r="K68" s="119"/>
      <c r="L68" s="117"/>
      <c r="M68" s="117"/>
      <c r="N68" s="117"/>
      <c r="O68" s="119"/>
      <c r="P68" s="117"/>
      <c r="Q68" s="117"/>
      <c r="R68" s="117"/>
      <c r="S68" s="119"/>
      <c r="T68" s="117"/>
      <c r="U68" s="117"/>
      <c r="V68" s="117"/>
      <c r="W68" s="119"/>
      <c r="X68" s="117"/>
      <c r="Y68" s="117"/>
      <c r="Z68" s="117"/>
      <c r="AA68" s="119"/>
      <c r="AB68" s="117"/>
      <c r="AC68" s="117"/>
      <c r="AD68" s="117"/>
      <c r="AE68" s="119"/>
      <c r="AF68" s="117"/>
      <c r="AG68" s="117"/>
      <c r="AH68" s="117"/>
      <c r="AI68" s="119"/>
      <c r="AJ68" s="117"/>
      <c r="AK68" s="117"/>
      <c r="AL68" s="117"/>
      <c r="AM68" s="119"/>
      <c r="AN68" s="117"/>
      <c r="AO68" s="117"/>
      <c r="AP68" s="117"/>
      <c r="AQ68" s="119"/>
      <c r="AR68" s="117"/>
      <c r="AS68" s="117"/>
      <c r="AT68" s="117"/>
      <c r="AU68" s="119"/>
      <c r="AV68" s="117"/>
      <c r="AW68" s="117"/>
      <c r="AX68" s="117"/>
      <c r="AY68" s="119"/>
      <c r="AZ68" s="117"/>
      <c r="BA68" s="117"/>
      <c r="BB68" s="117"/>
      <c r="BC68" s="119"/>
      <c r="BD68" s="117"/>
      <c r="BE68" s="117"/>
      <c r="BF68" s="117"/>
      <c r="BG68" s="119"/>
      <c r="BH68" s="117"/>
      <c r="BI68" s="117"/>
      <c r="BJ68" s="117"/>
      <c r="BK68" s="119"/>
      <c r="BL68" s="117"/>
      <c r="BM68" s="117"/>
      <c r="BN68" s="117"/>
      <c r="BO68" s="119"/>
      <c r="BP68" s="117"/>
      <c r="BQ68" s="117"/>
      <c r="BR68" s="117"/>
      <c r="BS68" s="119"/>
      <c r="BT68" s="117"/>
      <c r="BU68" s="117"/>
      <c r="BV68" s="117"/>
      <c r="BW68" s="119"/>
      <c r="BX68" s="117"/>
      <c r="BY68" s="117"/>
      <c r="BZ68" s="117"/>
      <c r="CA68" s="119"/>
      <c r="CB68" s="117"/>
      <c r="CC68" s="117"/>
      <c r="CD68" s="117"/>
    </row>
    <row r="69" spans="3:82" s="109" customFormat="1">
      <c r="C69" s="110" t="str">
        <f>C58</f>
        <v>Course topic</v>
      </c>
      <c r="D69" s="120" t="str">
        <f>D4</f>
        <v>before</v>
      </c>
      <c r="E69" s="120" t="str">
        <f>E4</f>
        <v>at end</v>
      </c>
      <c r="F69" s="120" t="str">
        <f>F4</f>
        <v>later</v>
      </c>
      <c r="G69" s="110" t="str">
        <f>G58</f>
        <v>Intercultural communication</v>
      </c>
      <c r="H69" s="120" t="str">
        <f>H4</f>
        <v>before</v>
      </c>
      <c r="I69" s="120" t="str">
        <f>I4</f>
        <v>at end</v>
      </c>
      <c r="J69" s="120" t="str">
        <f>J4</f>
        <v>later</v>
      </c>
      <c r="K69" s="110" t="str">
        <f>K58</f>
        <v>Resources used</v>
      </c>
      <c r="L69" s="120" t="str">
        <f>L4</f>
        <v>before</v>
      </c>
      <c r="M69" s="120" t="str">
        <f>M4</f>
        <v>at end</v>
      </c>
      <c r="N69" s="120" t="str">
        <f>N4</f>
        <v>later</v>
      </c>
      <c r="O69" s="110" t="str">
        <f>O58</f>
        <v>Graph title 4</v>
      </c>
      <c r="P69" s="120" t="str">
        <f>P4</f>
        <v>before</v>
      </c>
      <c r="Q69" s="120" t="str">
        <f>Q4</f>
        <v>at end</v>
      </c>
      <c r="R69" s="120" t="str">
        <f>R4</f>
        <v>later</v>
      </c>
      <c r="S69" s="110">
        <f>S58</f>
        <v>0</v>
      </c>
      <c r="T69" s="120" t="str">
        <f>T4</f>
        <v>before</v>
      </c>
      <c r="U69" s="120" t="str">
        <f>U4</f>
        <v>at end</v>
      </c>
      <c r="V69" s="120" t="str">
        <f>V4</f>
        <v>later</v>
      </c>
      <c r="W69" s="110">
        <f>W58</f>
        <v>0</v>
      </c>
      <c r="X69" s="120" t="str">
        <f>X4</f>
        <v>before</v>
      </c>
      <c r="Y69" s="120" t="str">
        <f>Y4</f>
        <v>at end</v>
      </c>
      <c r="Z69" s="120" t="str">
        <f>Z4</f>
        <v>later</v>
      </c>
      <c r="AA69" s="110">
        <f>AA58</f>
        <v>0</v>
      </c>
      <c r="AB69" s="120" t="str">
        <f>AB4</f>
        <v>before</v>
      </c>
      <c r="AC69" s="120" t="str">
        <f>AC4</f>
        <v>at end</v>
      </c>
      <c r="AD69" s="120" t="str">
        <f>AD4</f>
        <v>later</v>
      </c>
      <c r="AE69" s="110">
        <f>AE58</f>
        <v>0</v>
      </c>
      <c r="AF69" s="120" t="str">
        <f>AF4</f>
        <v>before</v>
      </c>
      <c r="AG69" s="120" t="str">
        <f>AG4</f>
        <v>at end</v>
      </c>
      <c r="AH69" s="120" t="str">
        <f>AH4</f>
        <v>later</v>
      </c>
      <c r="AI69" s="110">
        <f>AI58</f>
        <v>0</v>
      </c>
      <c r="AJ69" s="120" t="str">
        <f>AJ4</f>
        <v>before</v>
      </c>
      <c r="AK69" s="120" t="str">
        <f>AK4</f>
        <v>at end</v>
      </c>
      <c r="AL69" s="120" t="str">
        <f>AL4</f>
        <v>later</v>
      </c>
      <c r="AM69" s="110">
        <f>AM58</f>
        <v>0</v>
      </c>
      <c r="AN69" s="120" t="str">
        <f>AN4</f>
        <v>before</v>
      </c>
      <c r="AO69" s="120" t="str">
        <f>AO4</f>
        <v>at end</v>
      </c>
      <c r="AP69" s="120" t="str">
        <f>AP4</f>
        <v>later</v>
      </c>
      <c r="AQ69" s="110">
        <f>AQ58</f>
        <v>0</v>
      </c>
      <c r="AR69" s="120" t="str">
        <f>AR4</f>
        <v>before</v>
      </c>
      <c r="AS69" s="120" t="str">
        <f>AS4</f>
        <v>at end</v>
      </c>
      <c r="AT69" s="120" t="str">
        <f>AT4</f>
        <v>later</v>
      </c>
      <c r="AU69" s="110">
        <f>AU58</f>
        <v>0</v>
      </c>
      <c r="AV69" s="120" t="str">
        <f>AV4</f>
        <v>before</v>
      </c>
      <c r="AW69" s="120" t="str">
        <f>AW4</f>
        <v>at end</v>
      </c>
      <c r="AX69" s="120" t="str">
        <f>AX4</f>
        <v>later</v>
      </c>
      <c r="AY69" s="110">
        <f>AY58</f>
        <v>0</v>
      </c>
      <c r="AZ69" s="120" t="str">
        <f>AZ4</f>
        <v>before</v>
      </c>
      <c r="BA69" s="120" t="str">
        <f>BA4</f>
        <v>at end</v>
      </c>
      <c r="BB69" s="120" t="str">
        <f>BB4</f>
        <v>later</v>
      </c>
      <c r="BC69" s="110">
        <f>BC58</f>
        <v>0</v>
      </c>
      <c r="BD69" s="120" t="str">
        <f>BD4</f>
        <v>before</v>
      </c>
      <c r="BE69" s="120" t="str">
        <f>BE4</f>
        <v>at end</v>
      </c>
      <c r="BF69" s="120" t="str">
        <f>BF4</f>
        <v>later</v>
      </c>
      <c r="BG69" s="110">
        <f>BG58</f>
        <v>0</v>
      </c>
      <c r="BH69" s="120" t="str">
        <f>BH4</f>
        <v>before</v>
      </c>
      <c r="BI69" s="120" t="str">
        <f>BI4</f>
        <v>at end</v>
      </c>
      <c r="BJ69" s="120" t="str">
        <f>BJ4</f>
        <v>later</v>
      </c>
      <c r="BK69" s="110">
        <f>BK58</f>
        <v>0</v>
      </c>
      <c r="BL69" s="120" t="str">
        <f>BL4</f>
        <v>before</v>
      </c>
      <c r="BM69" s="120" t="str">
        <f>BM4</f>
        <v>at end</v>
      </c>
      <c r="BN69" s="120" t="str">
        <f>BN4</f>
        <v>later</v>
      </c>
      <c r="BO69" s="110">
        <f>BO58</f>
        <v>0</v>
      </c>
      <c r="BP69" s="120" t="str">
        <f>BP4</f>
        <v>before</v>
      </c>
      <c r="BQ69" s="120" t="str">
        <f>BQ4</f>
        <v>at end</v>
      </c>
      <c r="BR69" s="120" t="str">
        <f>BR4</f>
        <v>later</v>
      </c>
      <c r="BS69" s="110">
        <f>BS58</f>
        <v>0</v>
      </c>
      <c r="BT69" s="120" t="str">
        <f>BT4</f>
        <v>before</v>
      </c>
      <c r="BU69" s="120" t="str">
        <f>BU4</f>
        <v>at end</v>
      </c>
      <c r="BV69" s="120" t="str">
        <f>BV4</f>
        <v>later</v>
      </c>
      <c r="BW69" s="110">
        <f t="shared" ref="BW69:BW76" si="80">BW58</f>
        <v>0</v>
      </c>
      <c r="BX69" s="120" t="str">
        <f>BX4</f>
        <v>before</v>
      </c>
      <c r="BY69" s="120" t="str">
        <f>BY4</f>
        <v>at end</v>
      </c>
      <c r="BZ69" s="120" t="str">
        <f>BZ4</f>
        <v>later</v>
      </c>
      <c r="CA69" s="110">
        <f t="shared" ref="CA69:CA76" si="81">CA58</f>
        <v>0</v>
      </c>
      <c r="CB69" s="120" t="str">
        <f>CB4</f>
        <v>before</v>
      </c>
      <c r="CC69" s="120" t="str">
        <f>CC4</f>
        <v>at end</v>
      </c>
      <c r="CD69" s="120" t="str">
        <f>CD4</f>
        <v>later</v>
      </c>
    </row>
    <row r="70" spans="3:82" s="112" customFormat="1">
      <c r="C70" s="119" t="str">
        <f t="shared" ref="C70:C76" si="82">C59</f>
        <v>Nothing</v>
      </c>
      <c r="D70" s="121" t="e">
        <f>D59/D$67</f>
        <v>#DIV/0!</v>
      </c>
      <c r="E70" s="121" t="e">
        <f>E59/E$67</f>
        <v>#DIV/0!</v>
      </c>
      <c r="F70" s="121" t="e">
        <f>F59/F$67</f>
        <v>#DIV/0!</v>
      </c>
      <c r="G70" s="119" t="str">
        <f t="shared" ref="G70:G76" si="83">G59</f>
        <v>0</v>
      </c>
      <c r="H70" s="121" t="e">
        <f>H59/H$67</f>
        <v>#DIV/0!</v>
      </c>
      <c r="I70" s="121" t="e">
        <f>I59/I$67</f>
        <v>#DIV/0!</v>
      </c>
      <c r="J70" s="121" t="e">
        <f>J59/J$67</f>
        <v>#DIV/0!</v>
      </c>
      <c r="K70" s="119" t="str">
        <f t="shared" ref="K70:K76" si="84">K59</f>
        <v>Yes</v>
      </c>
      <c r="L70" s="121" t="e">
        <f>L59/L$67</f>
        <v>#DIV/0!</v>
      </c>
      <c r="M70" s="121" t="e">
        <f>M59/M$67</f>
        <v>#DIV/0!</v>
      </c>
      <c r="N70" s="121" t="e">
        <f>N59/N$67</f>
        <v>#DIV/0!</v>
      </c>
      <c r="O70" s="119" t="str">
        <f t="shared" ref="O70:O76" si="85">O59</f>
        <v>option 1</v>
      </c>
      <c r="P70" s="121" t="e">
        <f>P59/P$67</f>
        <v>#DIV/0!</v>
      </c>
      <c r="Q70" s="121" t="e">
        <f>Q59/Q$67</f>
        <v>#DIV/0!</v>
      </c>
      <c r="R70" s="121" t="e">
        <f>R59/R$67</f>
        <v>#DIV/0!</v>
      </c>
      <c r="S70" s="119">
        <f t="shared" ref="S70:S76" si="86">S59</f>
        <v>0</v>
      </c>
      <c r="T70" s="121" t="e">
        <f>T59/T$67</f>
        <v>#DIV/0!</v>
      </c>
      <c r="U70" s="121" t="e">
        <f>U59/U$67</f>
        <v>#DIV/0!</v>
      </c>
      <c r="V70" s="121" t="e">
        <f>V59/V$67</f>
        <v>#DIV/0!</v>
      </c>
      <c r="W70" s="119">
        <f t="shared" ref="W70:W76" si="87">W59</f>
        <v>0</v>
      </c>
      <c r="X70" s="121" t="e">
        <f>X59/X$67</f>
        <v>#DIV/0!</v>
      </c>
      <c r="Y70" s="121" t="e">
        <f>Y59/Y$67</f>
        <v>#DIV/0!</v>
      </c>
      <c r="Z70" s="121" t="e">
        <f>Z59/Z$67</f>
        <v>#DIV/0!</v>
      </c>
      <c r="AA70" s="119">
        <f t="shared" ref="AA70:AA76" si="88">AA59</f>
        <v>0</v>
      </c>
      <c r="AB70" s="121" t="e">
        <f>AB59/AB$67</f>
        <v>#DIV/0!</v>
      </c>
      <c r="AC70" s="121" t="e">
        <f>AC59/AC$67</f>
        <v>#DIV/0!</v>
      </c>
      <c r="AD70" s="121" t="e">
        <f>AD59/AD$67</f>
        <v>#DIV/0!</v>
      </c>
      <c r="AE70" s="119">
        <f t="shared" ref="AE70:AE76" si="89">AE59</f>
        <v>0</v>
      </c>
      <c r="AF70" s="121" t="e">
        <f>AF59/AF$67</f>
        <v>#DIV/0!</v>
      </c>
      <c r="AG70" s="121" t="e">
        <f>AG59/AG$67</f>
        <v>#DIV/0!</v>
      </c>
      <c r="AH70" s="121" t="e">
        <f>AH59/AH$67</f>
        <v>#DIV/0!</v>
      </c>
      <c r="AI70" s="119">
        <f t="shared" ref="AI70:AI76" si="90">AI59</f>
        <v>0</v>
      </c>
      <c r="AJ70" s="121" t="e">
        <f>AJ59/AJ$67</f>
        <v>#DIV/0!</v>
      </c>
      <c r="AK70" s="121" t="e">
        <f>AK59/AK$67</f>
        <v>#DIV/0!</v>
      </c>
      <c r="AL70" s="121" t="e">
        <f>AL59/AL$67</f>
        <v>#DIV/0!</v>
      </c>
      <c r="AM70" s="119">
        <f t="shared" ref="AM70:AM76" si="91">AM59</f>
        <v>0</v>
      </c>
      <c r="AN70" s="121" t="e">
        <f>AN59/AN$67</f>
        <v>#DIV/0!</v>
      </c>
      <c r="AO70" s="121" t="e">
        <f>AO59/AO$67</f>
        <v>#DIV/0!</v>
      </c>
      <c r="AP70" s="121" t="e">
        <f>AP59/AP$67</f>
        <v>#DIV/0!</v>
      </c>
      <c r="AQ70" s="119">
        <f t="shared" ref="AQ70:AQ76" si="92">AQ59</f>
        <v>0</v>
      </c>
      <c r="AR70" s="121" t="e">
        <f>AR59/AR$67</f>
        <v>#DIV/0!</v>
      </c>
      <c r="AS70" s="121" t="e">
        <f>AS59/AS$67</f>
        <v>#DIV/0!</v>
      </c>
      <c r="AT70" s="121" t="e">
        <f>AT59/AT$67</f>
        <v>#DIV/0!</v>
      </c>
      <c r="AU70" s="119">
        <f t="shared" ref="AU70:AU76" si="93">AU59</f>
        <v>0</v>
      </c>
      <c r="AV70" s="121" t="e">
        <f>AV59/AV$67</f>
        <v>#DIV/0!</v>
      </c>
      <c r="AW70" s="121" t="e">
        <f>AW59/AW$67</f>
        <v>#DIV/0!</v>
      </c>
      <c r="AX70" s="121" t="e">
        <f>AX59/AX$67</f>
        <v>#DIV/0!</v>
      </c>
      <c r="AY70" s="119">
        <f t="shared" ref="AY70:AY76" si="94">AY59</f>
        <v>0</v>
      </c>
      <c r="AZ70" s="121" t="e">
        <f>AZ59/AZ$67</f>
        <v>#DIV/0!</v>
      </c>
      <c r="BA70" s="121" t="e">
        <f>BA59/BA$67</f>
        <v>#DIV/0!</v>
      </c>
      <c r="BB70" s="121" t="e">
        <f>BB59/BB$67</f>
        <v>#DIV/0!</v>
      </c>
      <c r="BC70" s="119">
        <f t="shared" ref="BC70:BC76" si="95">BC59</f>
        <v>0</v>
      </c>
      <c r="BD70" s="121" t="e">
        <f>BD59/BD$67</f>
        <v>#DIV/0!</v>
      </c>
      <c r="BE70" s="121" t="e">
        <f>BE59/BE$67</f>
        <v>#DIV/0!</v>
      </c>
      <c r="BF70" s="121" t="e">
        <f>BF59/BF$67</f>
        <v>#DIV/0!</v>
      </c>
      <c r="BG70" s="119">
        <f t="shared" ref="BG70:BG76" si="96">BG59</f>
        <v>0</v>
      </c>
      <c r="BH70" s="121" t="e">
        <f>BH59/BH$67</f>
        <v>#DIV/0!</v>
      </c>
      <c r="BI70" s="121" t="e">
        <f>BI59/BI$67</f>
        <v>#DIV/0!</v>
      </c>
      <c r="BJ70" s="121" t="e">
        <f>BJ59/BJ$67</f>
        <v>#DIV/0!</v>
      </c>
      <c r="BK70" s="119">
        <f t="shared" ref="BK70:BK76" si="97">BK59</f>
        <v>0</v>
      </c>
      <c r="BL70" s="121" t="e">
        <f>BL59/BL$67</f>
        <v>#DIV/0!</v>
      </c>
      <c r="BM70" s="121" t="e">
        <f>BM59/BM$67</f>
        <v>#DIV/0!</v>
      </c>
      <c r="BN70" s="121" t="e">
        <f>BN59/BN$67</f>
        <v>#DIV/0!</v>
      </c>
      <c r="BO70" s="119">
        <f t="shared" ref="BO70:BO76" si="98">BO59</f>
        <v>0</v>
      </c>
      <c r="BP70" s="121" t="e">
        <f>BP59/BP$67</f>
        <v>#DIV/0!</v>
      </c>
      <c r="BQ70" s="121" t="e">
        <f>BQ59/BQ$67</f>
        <v>#DIV/0!</v>
      </c>
      <c r="BR70" s="121" t="e">
        <f>BR59/BR$67</f>
        <v>#DIV/0!</v>
      </c>
      <c r="BS70" s="119">
        <f t="shared" ref="BS70:BS76" si="99">BS59</f>
        <v>0</v>
      </c>
      <c r="BT70" s="121" t="e">
        <f>BT59/BT$67</f>
        <v>#DIV/0!</v>
      </c>
      <c r="BU70" s="121" t="e">
        <f>BU59/BU$67</f>
        <v>#DIV/0!</v>
      </c>
      <c r="BV70" s="121" t="e">
        <f>BV59/BV$67</f>
        <v>#DIV/0!</v>
      </c>
      <c r="BW70" s="122">
        <f t="shared" si="80"/>
        <v>0</v>
      </c>
      <c r="BX70" s="121" t="e">
        <f>BX59/BX$67</f>
        <v>#DIV/0!</v>
      </c>
      <c r="BY70" s="121" t="e">
        <f>BY59/BY$67</f>
        <v>#DIV/0!</v>
      </c>
      <c r="BZ70" s="121" t="e">
        <f>BZ59/BZ$67</f>
        <v>#DIV/0!</v>
      </c>
      <c r="CA70" s="122">
        <f t="shared" si="81"/>
        <v>0</v>
      </c>
      <c r="CB70" s="121" t="e">
        <f>CB59/CB$67</f>
        <v>#DIV/0!</v>
      </c>
      <c r="CC70" s="121" t="e">
        <f>CC59/CC$67</f>
        <v>#DIV/0!</v>
      </c>
      <c r="CD70" s="121" t="e">
        <f>CD59/CD$67</f>
        <v>#DIV/0!</v>
      </c>
    </row>
    <row r="71" spans="3:82" s="112" customFormat="1">
      <c r="C71" s="119" t="str">
        <f t="shared" si="82"/>
        <v>A little</v>
      </c>
      <c r="D71" s="121" t="e">
        <f t="shared" ref="D71:F76" si="100">D60/D$67</f>
        <v>#DIV/0!</v>
      </c>
      <c r="E71" s="121" t="e">
        <f t="shared" si="100"/>
        <v>#DIV/0!</v>
      </c>
      <c r="F71" s="121" t="e">
        <f t="shared" si="100"/>
        <v>#DIV/0!</v>
      </c>
      <c r="G71" s="119" t="str">
        <f t="shared" si="83"/>
        <v>1</v>
      </c>
      <c r="H71" s="121" t="e">
        <f t="shared" ref="H71:J71" si="101">H60/H$67</f>
        <v>#DIV/0!</v>
      </c>
      <c r="I71" s="121" t="e">
        <f t="shared" si="101"/>
        <v>#DIV/0!</v>
      </c>
      <c r="J71" s="121" t="e">
        <f t="shared" si="101"/>
        <v>#DIV/0!</v>
      </c>
      <c r="K71" s="119" t="str">
        <f t="shared" si="84"/>
        <v>No</v>
      </c>
      <c r="L71" s="121" t="e">
        <f t="shared" ref="L71:N71" si="102">L60/L$67</f>
        <v>#DIV/0!</v>
      </c>
      <c r="M71" s="121" t="e">
        <f t="shared" si="102"/>
        <v>#DIV/0!</v>
      </c>
      <c r="N71" s="121" t="e">
        <f t="shared" si="102"/>
        <v>#DIV/0!</v>
      </c>
      <c r="O71" s="119" t="str">
        <f t="shared" si="85"/>
        <v>option 2</v>
      </c>
      <c r="P71" s="121" t="e">
        <f t="shared" ref="P71:R71" si="103">P60/P$67</f>
        <v>#DIV/0!</v>
      </c>
      <c r="Q71" s="121" t="e">
        <f t="shared" si="103"/>
        <v>#DIV/0!</v>
      </c>
      <c r="R71" s="121" t="e">
        <f t="shared" si="103"/>
        <v>#DIV/0!</v>
      </c>
      <c r="S71" s="119">
        <f t="shared" si="86"/>
        <v>0</v>
      </c>
      <c r="T71" s="121" t="e">
        <f t="shared" ref="T71:V71" si="104">T60/T$67</f>
        <v>#DIV/0!</v>
      </c>
      <c r="U71" s="121" t="e">
        <f t="shared" si="104"/>
        <v>#DIV/0!</v>
      </c>
      <c r="V71" s="121" t="e">
        <f t="shared" si="104"/>
        <v>#DIV/0!</v>
      </c>
      <c r="W71" s="119">
        <f t="shared" si="87"/>
        <v>0</v>
      </c>
      <c r="X71" s="121" t="e">
        <f t="shared" ref="X71:Z71" si="105">X60/X$67</f>
        <v>#DIV/0!</v>
      </c>
      <c r="Y71" s="121" t="e">
        <f t="shared" si="105"/>
        <v>#DIV/0!</v>
      </c>
      <c r="Z71" s="121" t="e">
        <f t="shared" si="105"/>
        <v>#DIV/0!</v>
      </c>
      <c r="AA71" s="119">
        <f t="shared" si="88"/>
        <v>0</v>
      </c>
      <c r="AB71" s="121" t="e">
        <f t="shared" ref="AB71:AD71" si="106">AB60/AB$67</f>
        <v>#DIV/0!</v>
      </c>
      <c r="AC71" s="121" t="e">
        <f t="shared" si="106"/>
        <v>#DIV/0!</v>
      </c>
      <c r="AD71" s="121" t="e">
        <f t="shared" si="106"/>
        <v>#DIV/0!</v>
      </c>
      <c r="AE71" s="119">
        <f t="shared" si="89"/>
        <v>0</v>
      </c>
      <c r="AF71" s="121" t="e">
        <f t="shared" ref="AF71:AH71" si="107">AF60/AF$67</f>
        <v>#DIV/0!</v>
      </c>
      <c r="AG71" s="121" t="e">
        <f t="shared" si="107"/>
        <v>#DIV/0!</v>
      </c>
      <c r="AH71" s="121" t="e">
        <f t="shared" si="107"/>
        <v>#DIV/0!</v>
      </c>
      <c r="AI71" s="119">
        <f t="shared" si="90"/>
        <v>0</v>
      </c>
      <c r="AJ71" s="121" t="e">
        <f t="shared" ref="AJ71:AL71" si="108">AJ60/AJ$67</f>
        <v>#DIV/0!</v>
      </c>
      <c r="AK71" s="121" t="e">
        <f t="shared" si="108"/>
        <v>#DIV/0!</v>
      </c>
      <c r="AL71" s="121" t="e">
        <f t="shared" si="108"/>
        <v>#DIV/0!</v>
      </c>
      <c r="AM71" s="119">
        <f t="shared" si="91"/>
        <v>0</v>
      </c>
      <c r="AN71" s="121" t="e">
        <f t="shared" ref="AN71:AP71" si="109">AN60/AN$67</f>
        <v>#DIV/0!</v>
      </c>
      <c r="AO71" s="121" t="e">
        <f t="shared" si="109"/>
        <v>#DIV/0!</v>
      </c>
      <c r="AP71" s="121" t="e">
        <f t="shared" si="109"/>
        <v>#DIV/0!</v>
      </c>
      <c r="AQ71" s="119">
        <f t="shared" si="92"/>
        <v>0</v>
      </c>
      <c r="AR71" s="121" t="e">
        <f t="shared" ref="AR71:AT71" si="110">AR60/AR$67</f>
        <v>#DIV/0!</v>
      </c>
      <c r="AS71" s="121" t="e">
        <f t="shared" si="110"/>
        <v>#DIV/0!</v>
      </c>
      <c r="AT71" s="121" t="e">
        <f t="shared" si="110"/>
        <v>#DIV/0!</v>
      </c>
      <c r="AU71" s="119">
        <f t="shared" si="93"/>
        <v>0</v>
      </c>
      <c r="AV71" s="121" t="e">
        <f t="shared" ref="AV71:AX71" si="111">AV60/AV$67</f>
        <v>#DIV/0!</v>
      </c>
      <c r="AW71" s="121" t="e">
        <f t="shared" si="111"/>
        <v>#DIV/0!</v>
      </c>
      <c r="AX71" s="121" t="e">
        <f t="shared" si="111"/>
        <v>#DIV/0!</v>
      </c>
      <c r="AY71" s="119">
        <f t="shared" si="94"/>
        <v>0</v>
      </c>
      <c r="AZ71" s="121" t="e">
        <f t="shared" ref="AZ71:BB71" si="112">AZ60/AZ$67</f>
        <v>#DIV/0!</v>
      </c>
      <c r="BA71" s="121" t="e">
        <f t="shared" si="112"/>
        <v>#DIV/0!</v>
      </c>
      <c r="BB71" s="121" t="e">
        <f t="shared" si="112"/>
        <v>#DIV/0!</v>
      </c>
      <c r="BC71" s="119">
        <f t="shared" si="95"/>
        <v>0</v>
      </c>
      <c r="BD71" s="121" t="e">
        <f t="shared" ref="BD71:BF71" si="113">BD60/BD$67</f>
        <v>#DIV/0!</v>
      </c>
      <c r="BE71" s="121" t="e">
        <f t="shared" si="113"/>
        <v>#DIV/0!</v>
      </c>
      <c r="BF71" s="121" t="e">
        <f t="shared" si="113"/>
        <v>#DIV/0!</v>
      </c>
      <c r="BG71" s="119">
        <f t="shared" si="96"/>
        <v>0</v>
      </c>
      <c r="BH71" s="121" t="e">
        <f t="shared" ref="BH71:BJ71" si="114">BH60/BH$67</f>
        <v>#DIV/0!</v>
      </c>
      <c r="BI71" s="121" t="e">
        <f t="shared" si="114"/>
        <v>#DIV/0!</v>
      </c>
      <c r="BJ71" s="121" t="e">
        <f t="shared" si="114"/>
        <v>#DIV/0!</v>
      </c>
      <c r="BK71" s="119">
        <f t="shared" si="97"/>
        <v>0</v>
      </c>
      <c r="BL71" s="121" t="e">
        <f t="shared" ref="BL71:BN71" si="115">BL60/BL$67</f>
        <v>#DIV/0!</v>
      </c>
      <c r="BM71" s="121" t="e">
        <f t="shared" si="115"/>
        <v>#DIV/0!</v>
      </c>
      <c r="BN71" s="121" t="e">
        <f t="shared" si="115"/>
        <v>#DIV/0!</v>
      </c>
      <c r="BO71" s="119">
        <f t="shared" si="98"/>
        <v>0</v>
      </c>
      <c r="BP71" s="121" t="e">
        <f t="shared" ref="BP71:BR71" si="116">BP60/BP$67</f>
        <v>#DIV/0!</v>
      </c>
      <c r="BQ71" s="121" t="e">
        <f t="shared" si="116"/>
        <v>#DIV/0!</v>
      </c>
      <c r="BR71" s="121" t="e">
        <f t="shared" si="116"/>
        <v>#DIV/0!</v>
      </c>
      <c r="BS71" s="119">
        <f t="shared" si="99"/>
        <v>0</v>
      </c>
      <c r="BT71" s="121" t="e">
        <f t="shared" ref="BT71:BV71" si="117">BT60/BT$67</f>
        <v>#DIV/0!</v>
      </c>
      <c r="BU71" s="121" t="e">
        <f t="shared" si="117"/>
        <v>#DIV/0!</v>
      </c>
      <c r="BV71" s="121" t="e">
        <f t="shared" si="117"/>
        <v>#DIV/0!</v>
      </c>
      <c r="BW71" s="122">
        <f t="shared" si="80"/>
        <v>0</v>
      </c>
      <c r="BX71" s="121" t="e">
        <f t="shared" ref="BX71:BZ71" si="118">BX60/BX$67</f>
        <v>#DIV/0!</v>
      </c>
      <c r="BY71" s="121" t="e">
        <f t="shared" si="118"/>
        <v>#DIV/0!</v>
      </c>
      <c r="BZ71" s="121" t="e">
        <f t="shared" si="118"/>
        <v>#DIV/0!</v>
      </c>
      <c r="CA71" s="122">
        <f t="shared" si="81"/>
        <v>0</v>
      </c>
      <c r="CB71" s="121" t="e">
        <f t="shared" ref="CB71:CD71" si="119">CB60/CB$67</f>
        <v>#DIV/0!</v>
      </c>
      <c r="CC71" s="121" t="e">
        <f t="shared" si="119"/>
        <v>#DIV/0!</v>
      </c>
      <c r="CD71" s="121" t="e">
        <f t="shared" si="119"/>
        <v>#DIV/0!</v>
      </c>
    </row>
    <row r="72" spans="3:82" s="112" customFormat="1">
      <c r="C72" s="119" t="str">
        <f t="shared" si="82"/>
        <v>So so</v>
      </c>
      <c r="D72" s="121" t="e">
        <f t="shared" si="100"/>
        <v>#DIV/0!</v>
      </c>
      <c r="E72" s="121" t="e">
        <f t="shared" si="100"/>
        <v>#DIV/0!</v>
      </c>
      <c r="F72" s="121" t="e">
        <f t="shared" si="100"/>
        <v>#DIV/0!</v>
      </c>
      <c r="G72" s="119" t="str">
        <f t="shared" si="83"/>
        <v>2</v>
      </c>
      <c r="H72" s="121" t="e">
        <f t="shared" ref="H72:J72" si="120">H61/H$67</f>
        <v>#DIV/0!</v>
      </c>
      <c r="I72" s="121" t="e">
        <f t="shared" si="120"/>
        <v>#DIV/0!</v>
      </c>
      <c r="J72" s="121" t="e">
        <f t="shared" si="120"/>
        <v>#DIV/0!</v>
      </c>
      <c r="K72" s="119">
        <f t="shared" si="84"/>
        <v>0</v>
      </c>
      <c r="L72" s="121" t="e">
        <f t="shared" ref="L72:N72" si="121">L61/L$67</f>
        <v>#DIV/0!</v>
      </c>
      <c r="M72" s="121" t="e">
        <f t="shared" si="121"/>
        <v>#DIV/0!</v>
      </c>
      <c r="N72" s="121" t="e">
        <f t="shared" si="121"/>
        <v>#DIV/0!</v>
      </c>
      <c r="O72" s="119" t="str">
        <f t="shared" si="85"/>
        <v>option 3</v>
      </c>
      <c r="P72" s="121" t="e">
        <f t="shared" ref="P72:R72" si="122">P61/P$67</f>
        <v>#DIV/0!</v>
      </c>
      <c r="Q72" s="121" t="e">
        <f t="shared" si="122"/>
        <v>#DIV/0!</v>
      </c>
      <c r="R72" s="121" t="e">
        <f t="shared" si="122"/>
        <v>#DIV/0!</v>
      </c>
      <c r="S72" s="119">
        <f t="shared" si="86"/>
        <v>0</v>
      </c>
      <c r="T72" s="121" t="e">
        <f t="shared" ref="T72:V72" si="123">T61/T$67</f>
        <v>#DIV/0!</v>
      </c>
      <c r="U72" s="121" t="e">
        <f t="shared" si="123"/>
        <v>#DIV/0!</v>
      </c>
      <c r="V72" s="121" t="e">
        <f t="shared" si="123"/>
        <v>#DIV/0!</v>
      </c>
      <c r="W72" s="119">
        <f t="shared" si="87"/>
        <v>0</v>
      </c>
      <c r="X72" s="121" t="e">
        <f t="shared" ref="X72:Z72" si="124">X61/X$67</f>
        <v>#DIV/0!</v>
      </c>
      <c r="Y72" s="121" t="e">
        <f t="shared" si="124"/>
        <v>#DIV/0!</v>
      </c>
      <c r="Z72" s="121" t="e">
        <f t="shared" si="124"/>
        <v>#DIV/0!</v>
      </c>
      <c r="AA72" s="119">
        <f t="shared" si="88"/>
        <v>0</v>
      </c>
      <c r="AB72" s="121" t="e">
        <f t="shared" ref="AB72:AD72" si="125">AB61/AB$67</f>
        <v>#DIV/0!</v>
      </c>
      <c r="AC72" s="121" t="e">
        <f t="shared" si="125"/>
        <v>#DIV/0!</v>
      </c>
      <c r="AD72" s="121" t="e">
        <f t="shared" si="125"/>
        <v>#DIV/0!</v>
      </c>
      <c r="AE72" s="119">
        <f t="shared" si="89"/>
        <v>0</v>
      </c>
      <c r="AF72" s="121" t="e">
        <f t="shared" ref="AF72:AH72" si="126">AF61/AF$67</f>
        <v>#DIV/0!</v>
      </c>
      <c r="AG72" s="121" t="e">
        <f t="shared" si="126"/>
        <v>#DIV/0!</v>
      </c>
      <c r="AH72" s="121" t="e">
        <f t="shared" si="126"/>
        <v>#DIV/0!</v>
      </c>
      <c r="AI72" s="119">
        <f t="shared" si="90"/>
        <v>0</v>
      </c>
      <c r="AJ72" s="121" t="e">
        <f t="shared" ref="AJ72:AL72" si="127">AJ61/AJ$67</f>
        <v>#DIV/0!</v>
      </c>
      <c r="AK72" s="121" t="e">
        <f t="shared" si="127"/>
        <v>#DIV/0!</v>
      </c>
      <c r="AL72" s="121" t="e">
        <f t="shared" si="127"/>
        <v>#DIV/0!</v>
      </c>
      <c r="AM72" s="119">
        <f t="shared" si="91"/>
        <v>0</v>
      </c>
      <c r="AN72" s="121" t="e">
        <f t="shared" ref="AN72:AP72" si="128">AN61/AN$67</f>
        <v>#DIV/0!</v>
      </c>
      <c r="AO72" s="121" t="e">
        <f t="shared" si="128"/>
        <v>#DIV/0!</v>
      </c>
      <c r="AP72" s="121" t="e">
        <f t="shared" si="128"/>
        <v>#DIV/0!</v>
      </c>
      <c r="AQ72" s="119">
        <f t="shared" si="92"/>
        <v>0</v>
      </c>
      <c r="AR72" s="121" t="e">
        <f t="shared" ref="AR72:AT72" si="129">AR61/AR$67</f>
        <v>#DIV/0!</v>
      </c>
      <c r="AS72" s="121" t="e">
        <f t="shared" si="129"/>
        <v>#DIV/0!</v>
      </c>
      <c r="AT72" s="121" t="e">
        <f t="shared" si="129"/>
        <v>#DIV/0!</v>
      </c>
      <c r="AU72" s="119">
        <f t="shared" si="93"/>
        <v>0</v>
      </c>
      <c r="AV72" s="121" t="e">
        <f t="shared" ref="AV72:AX72" si="130">AV61/AV$67</f>
        <v>#DIV/0!</v>
      </c>
      <c r="AW72" s="121" t="e">
        <f t="shared" si="130"/>
        <v>#DIV/0!</v>
      </c>
      <c r="AX72" s="121" t="e">
        <f t="shared" si="130"/>
        <v>#DIV/0!</v>
      </c>
      <c r="AY72" s="119">
        <f t="shared" si="94"/>
        <v>0</v>
      </c>
      <c r="AZ72" s="121" t="e">
        <f t="shared" ref="AZ72:BB72" si="131">AZ61/AZ$67</f>
        <v>#DIV/0!</v>
      </c>
      <c r="BA72" s="121" t="e">
        <f t="shared" si="131"/>
        <v>#DIV/0!</v>
      </c>
      <c r="BB72" s="121" t="e">
        <f t="shared" si="131"/>
        <v>#DIV/0!</v>
      </c>
      <c r="BC72" s="119">
        <f t="shared" si="95"/>
        <v>0</v>
      </c>
      <c r="BD72" s="121" t="e">
        <f t="shared" ref="BD72:BF72" si="132">BD61/BD$67</f>
        <v>#DIV/0!</v>
      </c>
      <c r="BE72" s="121" t="e">
        <f t="shared" si="132"/>
        <v>#DIV/0!</v>
      </c>
      <c r="BF72" s="121" t="e">
        <f t="shared" si="132"/>
        <v>#DIV/0!</v>
      </c>
      <c r="BG72" s="119">
        <f t="shared" si="96"/>
        <v>0</v>
      </c>
      <c r="BH72" s="121" t="e">
        <f t="shared" ref="BH72:BJ72" si="133">BH61/BH$67</f>
        <v>#DIV/0!</v>
      </c>
      <c r="BI72" s="121" t="e">
        <f t="shared" si="133"/>
        <v>#DIV/0!</v>
      </c>
      <c r="BJ72" s="121" t="e">
        <f t="shared" si="133"/>
        <v>#DIV/0!</v>
      </c>
      <c r="BK72" s="119">
        <f t="shared" si="97"/>
        <v>0</v>
      </c>
      <c r="BL72" s="121" t="e">
        <f t="shared" ref="BL72:BN72" si="134">BL61/BL$67</f>
        <v>#DIV/0!</v>
      </c>
      <c r="BM72" s="121" t="e">
        <f t="shared" si="134"/>
        <v>#DIV/0!</v>
      </c>
      <c r="BN72" s="121" t="e">
        <f t="shared" si="134"/>
        <v>#DIV/0!</v>
      </c>
      <c r="BO72" s="119">
        <f t="shared" si="98"/>
        <v>0</v>
      </c>
      <c r="BP72" s="121" t="e">
        <f t="shared" ref="BP72:BR72" si="135">BP61/BP$67</f>
        <v>#DIV/0!</v>
      </c>
      <c r="BQ72" s="121" t="e">
        <f t="shared" si="135"/>
        <v>#DIV/0!</v>
      </c>
      <c r="BR72" s="121" t="e">
        <f t="shared" si="135"/>
        <v>#DIV/0!</v>
      </c>
      <c r="BS72" s="119">
        <f t="shared" si="99"/>
        <v>0</v>
      </c>
      <c r="BT72" s="121" t="e">
        <f t="shared" ref="BT72:BV72" si="136">BT61/BT$67</f>
        <v>#DIV/0!</v>
      </c>
      <c r="BU72" s="121" t="e">
        <f t="shared" si="136"/>
        <v>#DIV/0!</v>
      </c>
      <c r="BV72" s="121" t="e">
        <f t="shared" si="136"/>
        <v>#DIV/0!</v>
      </c>
      <c r="BW72" s="122">
        <f t="shared" si="80"/>
        <v>0</v>
      </c>
      <c r="BX72" s="121" t="e">
        <f t="shared" ref="BX72:BZ72" si="137">BX61/BX$67</f>
        <v>#DIV/0!</v>
      </c>
      <c r="BY72" s="121" t="e">
        <f t="shared" si="137"/>
        <v>#DIV/0!</v>
      </c>
      <c r="BZ72" s="121" t="e">
        <f t="shared" si="137"/>
        <v>#DIV/0!</v>
      </c>
      <c r="CA72" s="122">
        <f t="shared" si="81"/>
        <v>0</v>
      </c>
      <c r="CB72" s="121" t="e">
        <f t="shared" ref="CB72:CD72" si="138">CB61/CB$67</f>
        <v>#DIV/0!</v>
      </c>
      <c r="CC72" s="121" t="e">
        <f t="shared" si="138"/>
        <v>#DIV/0!</v>
      </c>
      <c r="CD72" s="121" t="e">
        <f t="shared" si="138"/>
        <v>#DIV/0!</v>
      </c>
    </row>
    <row r="73" spans="3:82" s="112" customFormat="1">
      <c r="C73" s="119" t="str">
        <f t="shared" si="82"/>
        <v>A lot</v>
      </c>
      <c r="D73" s="121" t="e">
        <f t="shared" si="100"/>
        <v>#DIV/0!</v>
      </c>
      <c r="E73" s="121" t="e">
        <f t="shared" si="100"/>
        <v>#DIV/0!</v>
      </c>
      <c r="F73" s="121" t="e">
        <f t="shared" si="100"/>
        <v>#DIV/0!</v>
      </c>
      <c r="G73" s="119" t="str">
        <f t="shared" si="83"/>
        <v>3</v>
      </c>
      <c r="H73" s="121" t="e">
        <f t="shared" ref="H73:J73" si="139">H62/H$67</f>
        <v>#DIV/0!</v>
      </c>
      <c r="I73" s="121" t="e">
        <f t="shared" si="139"/>
        <v>#DIV/0!</v>
      </c>
      <c r="J73" s="121" t="e">
        <f t="shared" si="139"/>
        <v>#DIV/0!</v>
      </c>
      <c r="K73" s="119">
        <f t="shared" si="84"/>
        <v>0</v>
      </c>
      <c r="L73" s="121" t="e">
        <f t="shared" ref="L73:N73" si="140">L62/L$67</f>
        <v>#DIV/0!</v>
      </c>
      <c r="M73" s="121" t="e">
        <f t="shared" si="140"/>
        <v>#DIV/0!</v>
      </c>
      <c r="N73" s="121" t="e">
        <f t="shared" si="140"/>
        <v>#DIV/0!</v>
      </c>
      <c r="O73" s="119" t="str">
        <f t="shared" si="85"/>
        <v>option 4</v>
      </c>
      <c r="P73" s="121" t="e">
        <f t="shared" ref="P73:R73" si="141">P62/P$67</f>
        <v>#DIV/0!</v>
      </c>
      <c r="Q73" s="121" t="e">
        <f t="shared" si="141"/>
        <v>#DIV/0!</v>
      </c>
      <c r="R73" s="121" t="e">
        <f t="shared" si="141"/>
        <v>#DIV/0!</v>
      </c>
      <c r="S73" s="119">
        <f t="shared" si="86"/>
        <v>0</v>
      </c>
      <c r="T73" s="121" t="e">
        <f t="shared" ref="T73:V73" si="142">T62/T$67</f>
        <v>#DIV/0!</v>
      </c>
      <c r="U73" s="121" t="e">
        <f t="shared" si="142"/>
        <v>#DIV/0!</v>
      </c>
      <c r="V73" s="121" t="e">
        <f t="shared" si="142"/>
        <v>#DIV/0!</v>
      </c>
      <c r="W73" s="119">
        <f t="shared" si="87"/>
        <v>0</v>
      </c>
      <c r="X73" s="121" t="e">
        <f t="shared" ref="X73:Z73" si="143">X62/X$67</f>
        <v>#DIV/0!</v>
      </c>
      <c r="Y73" s="121" t="e">
        <f t="shared" si="143"/>
        <v>#DIV/0!</v>
      </c>
      <c r="Z73" s="121" t="e">
        <f t="shared" si="143"/>
        <v>#DIV/0!</v>
      </c>
      <c r="AA73" s="119">
        <f t="shared" si="88"/>
        <v>0</v>
      </c>
      <c r="AB73" s="121" t="e">
        <f t="shared" ref="AB73:AD73" si="144">AB62/AB$67</f>
        <v>#DIV/0!</v>
      </c>
      <c r="AC73" s="121" t="e">
        <f t="shared" si="144"/>
        <v>#DIV/0!</v>
      </c>
      <c r="AD73" s="121" t="e">
        <f t="shared" si="144"/>
        <v>#DIV/0!</v>
      </c>
      <c r="AE73" s="119">
        <f t="shared" si="89"/>
        <v>0</v>
      </c>
      <c r="AF73" s="121" t="e">
        <f t="shared" ref="AF73:AH73" si="145">AF62/AF$67</f>
        <v>#DIV/0!</v>
      </c>
      <c r="AG73" s="121" t="e">
        <f t="shared" si="145"/>
        <v>#DIV/0!</v>
      </c>
      <c r="AH73" s="121" t="e">
        <f t="shared" si="145"/>
        <v>#DIV/0!</v>
      </c>
      <c r="AI73" s="119">
        <f t="shared" si="90"/>
        <v>0</v>
      </c>
      <c r="AJ73" s="121" t="e">
        <f t="shared" ref="AJ73:AL73" si="146">AJ62/AJ$67</f>
        <v>#DIV/0!</v>
      </c>
      <c r="AK73" s="121" t="e">
        <f t="shared" si="146"/>
        <v>#DIV/0!</v>
      </c>
      <c r="AL73" s="121" t="e">
        <f t="shared" si="146"/>
        <v>#DIV/0!</v>
      </c>
      <c r="AM73" s="119">
        <f t="shared" si="91"/>
        <v>0</v>
      </c>
      <c r="AN73" s="121" t="e">
        <f t="shared" ref="AN73:AP73" si="147">AN62/AN$67</f>
        <v>#DIV/0!</v>
      </c>
      <c r="AO73" s="121" t="e">
        <f t="shared" si="147"/>
        <v>#DIV/0!</v>
      </c>
      <c r="AP73" s="121" t="e">
        <f t="shared" si="147"/>
        <v>#DIV/0!</v>
      </c>
      <c r="AQ73" s="119">
        <f t="shared" si="92"/>
        <v>0</v>
      </c>
      <c r="AR73" s="121" t="e">
        <f t="shared" ref="AR73:AT73" si="148">AR62/AR$67</f>
        <v>#DIV/0!</v>
      </c>
      <c r="AS73" s="121" t="e">
        <f t="shared" si="148"/>
        <v>#DIV/0!</v>
      </c>
      <c r="AT73" s="121" t="e">
        <f t="shared" si="148"/>
        <v>#DIV/0!</v>
      </c>
      <c r="AU73" s="119">
        <f t="shared" si="93"/>
        <v>0</v>
      </c>
      <c r="AV73" s="121" t="e">
        <f t="shared" ref="AV73:AX73" si="149">AV62/AV$67</f>
        <v>#DIV/0!</v>
      </c>
      <c r="AW73" s="121" t="e">
        <f t="shared" si="149"/>
        <v>#DIV/0!</v>
      </c>
      <c r="AX73" s="121" t="e">
        <f t="shared" si="149"/>
        <v>#DIV/0!</v>
      </c>
      <c r="AY73" s="119">
        <f t="shared" si="94"/>
        <v>0</v>
      </c>
      <c r="AZ73" s="121" t="e">
        <f t="shared" ref="AZ73:BB73" si="150">AZ62/AZ$67</f>
        <v>#DIV/0!</v>
      </c>
      <c r="BA73" s="121" t="e">
        <f t="shared" si="150"/>
        <v>#DIV/0!</v>
      </c>
      <c r="BB73" s="121" t="e">
        <f t="shared" si="150"/>
        <v>#DIV/0!</v>
      </c>
      <c r="BC73" s="119">
        <f t="shared" si="95"/>
        <v>0</v>
      </c>
      <c r="BD73" s="121" t="e">
        <f t="shared" ref="BD73:BF73" si="151">BD62/BD$67</f>
        <v>#DIV/0!</v>
      </c>
      <c r="BE73" s="121" t="e">
        <f t="shared" si="151"/>
        <v>#DIV/0!</v>
      </c>
      <c r="BF73" s="121" t="e">
        <f t="shared" si="151"/>
        <v>#DIV/0!</v>
      </c>
      <c r="BG73" s="119">
        <f t="shared" si="96"/>
        <v>0</v>
      </c>
      <c r="BH73" s="121" t="e">
        <f t="shared" ref="BH73:BJ73" si="152">BH62/BH$67</f>
        <v>#DIV/0!</v>
      </c>
      <c r="BI73" s="121" t="e">
        <f t="shared" si="152"/>
        <v>#DIV/0!</v>
      </c>
      <c r="BJ73" s="121" t="e">
        <f t="shared" si="152"/>
        <v>#DIV/0!</v>
      </c>
      <c r="BK73" s="119">
        <f t="shared" si="97"/>
        <v>0</v>
      </c>
      <c r="BL73" s="121" t="e">
        <f t="shared" ref="BL73:BN73" si="153">BL62/BL$67</f>
        <v>#DIV/0!</v>
      </c>
      <c r="BM73" s="121" t="e">
        <f t="shared" si="153"/>
        <v>#DIV/0!</v>
      </c>
      <c r="BN73" s="121" t="e">
        <f t="shared" si="153"/>
        <v>#DIV/0!</v>
      </c>
      <c r="BO73" s="119">
        <f t="shared" si="98"/>
        <v>0</v>
      </c>
      <c r="BP73" s="121" t="e">
        <f t="shared" ref="BP73:BR73" si="154">BP62/BP$67</f>
        <v>#DIV/0!</v>
      </c>
      <c r="BQ73" s="121" t="e">
        <f t="shared" si="154"/>
        <v>#DIV/0!</v>
      </c>
      <c r="BR73" s="121" t="e">
        <f t="shared" si="154"/>
        <v>#DIV/0!</v>
      </c>
      <c r="BS73" s="119">
        <f t="shared" si="99"/>
        <v>0</v>
      </c>
      <c r="BT73" s="121" t="e">
        <f t="shared" ref="BT73:BV73" si="155">BT62/BT$67</f>
        <v>#DIV/0!</v>
      </c>
      <c r="BU73" s="121" t="e">
        <f t="shared" si="155"/>
        <v>#DIV/0!</v>
      </c>
      <c r="BV73" s="121" t="e">
        <f t="shared" si="155"/>
        <v>#DIV/0!</v>
      </c>
      <c r="BW73" s="122">
        <f t="shared" si="80"/>
        <v>0</v>
      </c>
      <c r="BX73" s="121" t="e">
        <f t="shared" ref="BX73:BZ73" si="156">BX62/BX$67</f>
        <v>#DIV/0!</v>
      </c>
      <c r="BY73" s="121" t="e">
        <f t="shared" si="156"/>
        <v>#DIV/0!</v>
      </c>
      <c r="BZ73" s="121" t="e">
        <f t="shared" si="156"/>
        <v>#DIV/0!</v>
      </c>
      <c r="CA73" s="122">
        <f t="shared" si="81"/>
        <v>0</v>
      </c>
      <c r="CB73" s="121" t="e">
        <f t="shared" ref="CB73:CD73" si="157">CB62/CB$67</f>
        <v>#DIV/0!</v>
      </c>
      <c r="CC73" s="121" t="e">
        <f t="shared" si="157"/>
        <v>#DIV/0!</v>
      </c>
      <c r="CD73" s="121" t="e">
        <f t="shared" si="157"/>
        <v>#DIV/0!</v>
      </c>
    </row>
    <row r="74" spans="3:82" s="112" customFormat="1">
      <c r="C74" s="119" t="str">
        <f t="shared" si="82"/>
        <v>Everything</v>
      </c>
      <c r="D74" s="121" t="e">
        <f t="shared" si="100"/>
        <v>#DIV/0!</v>
      </c>
      <c r="E74" s="121" t="e">
        <f t="shared" si="100"/>
        <v>#DIV/0!</v>
      </c>
      <c r="F74" s="121" t="e">
        <f t="shared" si="100"/>
        <v>#DIV/0!</v>
      </c>
      <c r="G74" s="119" t="str">
        <f t="shared" si="83"/>
        <v>4</v>
      </c>
      <c r="H74" s="121" t="e">
        <f t="shared" ref="H74:J74" si="158">H63/H$67</f>
        <v>#DIV/0!</v>
      </c>
      <c r="I74" s="121" t="e">
        <f t="shared" si="158"/>
        <v>#DIV/0!</v>
      </c>
      <c r="J74" s="121" t="e">
        <f t="shared" si="158"/>
        <v>#DIV/0!</v>
      </c>
      <c r="K74" s="119">
        <f t="shared" si="84"/>
        <v>0</v>
      </c>
      <c r="L74" s="121" t="e">
        <f t="shared" ref="L74:N74" si="159">L63/L$67</f>
        <v>#DIV/0!</v>
      </c>
      <c r="M74" s="121" t="e">
        <f t="shared" si="159"/>
        <v>#DIV/0!</v>
      </c>
      <c r="N74" s="121" t="e">
        <f t="shared" si="159"/>
        <v>#DIV/0!</v>
      </c>
      <c r="O74" s="119" t="str">
        <f t="shared" si="85"/>
        <v>option 5</v>
      </c>
      <c r="P74" s="121" t="e">
        <f t="shared" ref="P74:R74" si="160">P63/P$67</f>
        <v>#DIV/0!</v>
      </c>
      <c r="Q74" s="121" t="e">
        <f t="shared" si="160"/>
        <v>#DIV/0!</v>
      </c>
      <c r="R74" s="121" t="e">
        <f t="shared" si="160"/>
        <v>#DIV/0!</v>
      </c>
      <c r="S74" s="119">
        <f t="shared" si="86"/>
        <v>0</v>
      </c>
      <c r="T74" s="121" t="e">
        <f t="shared" ref="T74:V74" si="161">T63/T$67</f>
        <v>#DIV/0!</v>
      </c>
      <c r="U74" s="121" t="e">
        <f t="shared" si="161"/>
        <v>#DIV/0!</v>
      </c>
      <c r="V74" s="121" t="e">
        <f t="shared" si="161"/>
        <v>#DIV/0!</v>
      </c>
      <c r="W74" s="119">
        <f t="shared" si="87"/>
        <v>0</v>
      </c>
      <c r="X74" s="121" t="e">
        <f t="shared" ref="X74:Z74" si="162">X63/X$67</f>
        <v>#DIV/0!</v>
      </c>
      <c r="Y74" s="121" t="e">
        <f t="shared" si="162"/>
        <v>#DIV/0!</v>
      </c>
      <c r="Z74" s="121" t="e">
        <f t="shared" si="162"/>
        <v>#DIV/0!</v>
      </c>
      <c r="AA74" s="119">
        <f t="shared" si="88"/>
        <v>0</v>
      </c>
      <c r="AB74" s="121" t="e">
        <f t="shared" ref="AB74:AD74" si="163">AB63/AB$67</f>
        <v>#DIV/0!</v>
      </c>
      <c r="AC74" s="121" t="e">
        <f t="shared" si="163"/>
        <v>#DIV/0!</v>
      </c>
      <c r="AD74" s="121" t="e">
        <f t="shared" si="163"/>
        <v>#DIV/0!</v>
      </c>
      <c r="AE74" s="119">
        <f t="shared" si="89"/>
        <v>0</v>
      </c>
      <c r="AF74" s="121" t="e">
        <f t="shared" ref="AF74:AH74" si="164">AF63/AF$67</f>
        <v>#DIV/0!</v>
      </c>
      <c r="AG74" s="121" t="e">
        <f t="shared" si="164"/>
        <v>#DIV/0!</v>
      </c>
      <c r="AH74" s="121" t="e">
        <f t="shared" si="164"/>
        <v>#DIV/0!</v>
      </c>
      <c r="AI74" s="119">
        <f t="shared" si="90"/>
        <v>0</v>
      </c>
      <c r="AJ74" s="121" t="e">
        <f t="shared" ref="AJ74:AL74" si="165">AJ63/AJ$67</f>
        <v>#DIV/0!</v>
      </c>
      <c r="AK74" s="121" t="e">
        <f t="shared" si="165"/>
        <v>#DIV/0!</v>
      </c>
      <c r="AL74" s="121" t="e">
        <f t="shared" si="165"/>
        <v>#DIV/0!</v>
      </c>
      <c r="AM74" s="119">
        <f t="shared" si="91"/>
        <v>0</v>
      </c>
      <c r="AN74" s="121" t="e">
        <f t="shared" ref="AN74:AP74" si="166">AN63/AN$67</f>
        <v>#DIV/0!</v>
      </c>
      <c r="AO74" s="121" t="e">
        <f t="shared" si="166"/>
        <v>#DIV/0!</v>
      </c>
      <c r="AP74" s="121" t="e">
        <f t="shared" si="166"/>
        <v>#DIV/0!</v>
      </c>
      <c r="AQ74" s="119">
        <f t="shared" si="92"/>
        <v>0</v>
      </c>
      <c r="AR74" s="121" t="e">
        <f t="shared" ref="AR74:AT74" si="167">AR63/AR$67</f>
        <v>#DIV/0!</v>
      </c>
      <c r="AS74" s="121" t="e">
        <f t="shared" si="167"/>
        <v>#DIV/0!</v>
      </c>
      <c r="AT74" s="121" t="e">
        <f t="shared" si="167"/>
        <v>#DIV/0!</v>
      </c>
      <c r="AU74" s="119">
        <f t="shared" si="93"/>
        <v>0</v>
      </c>
      <c r="AV74" s="121" t="e">
        <f t="shared" ref="AV74:AX74" si="168">AV63/AV$67</f>
        <v>#DIV/0!</v>
      </c>
      <c r="AW74" s="121" t="e">
        <f t="shared" si="168"/>
        <v>#DIV/0!</v>
      </c>
      <c r="AX74" s="121" t="e">
        <f t="shared" si="168"/>
        <v>#DIV/0!</v>
      </c>
      <c r="AY74" s="119">
        <f t="shared" si="94"/>
        <v>0</v>
      </c>
      <c r="AZ74" s="121" t="e">
        <f t="shared" ref="AZ74:BB74" si="169">AZ63/AZ$67</f>
        <v>#DIV/0!</v>
      </c>
      <c r="BA74" s="121" t="e">
        <f t="shared" si="169"/>
        <v>#DIV/0!</v>
      </c>
      <c r="BB74" s="121" t="e">
        <f t="shared" si="169"/>
        <v>#DIV/0!</v>
      </c>
      <c r="BC74" s="119">
        <f t="shared" si="95"/>
        <v>0</v>
      </c>
      <c r="BD74" s="121" t="e">
        <f t="shared" ref="BD74:BF74" si="170">BD63/BD$67</f>
        <v>#DIV/0!</v>
      </c>
      <c r="BE74" s="121" t="e">
        <f t="shared" si="170"/>
        <v>#DIV/0!</v>
      </c>
      <c r="BF74" s="121" t="e">
        <f t="shared" si="170"/>
        <v>#DIV/0!</v>
      </c>
      <c r="BG74" s="119">
        <f t="shared" si="96"/>
        <v>0</v>
      </c>
      <c r="BH74" s="121" t="e">
        <f t="shared" ref="BH74:BJ74" si="171">BH63/BH$67</f>
        <v>#DIV/0!</v>
      </c>
      <c r="BI74" s="121" t="e">
        <f t="shared" si="171"/>
        <v>#DIV/0!</v>
      </c>
      <c r="BJ74" s="121" t="e">
        <f t="shared" si="171"/>
        <v>#DIV/0!</v>
      </c>
      <c r="BK74" s="119">
        <f t="shared" si="97"/>
        <v>0</v>
      </c>
      <c r="BL74" s="121" t="e">
        <f t="shared" ref="BL74:BN74" si="172">BL63/BL$67</f>
        <v>#DIV/0!</v>
      </c>
      <c r="BM74" s="121" t="e">
        <f t="shared" si="172"/>
        <v>#DIV/0!</v>
      </c>
      <c r="BN74" s="121" t="e">
        <f t="shared" si="172"/>
        <v>#DIV/0!</v>
      </c>
      <c r="BO74" s="119">
        <f t="shared" si="98"/>
        <v>0</v>
      </c>
      <c r="BP74" s="121" t="e">
        <f t="shared" ref="BP74:BR74" si="173">BP63/BP$67</f>
        <v>#DIV/0!</v>
      </c>
      <c r="BQ74" s="121" t="e">
        <f t="shared" si="173"/>
        <v>#DIV/0!</v>
      </c>
      <c r="BR74" s="121" t="e">
        <f t="shared" si="173"/>
        <v>#DIV/0!</v>
      </c>
      <c r="BS74" s="119">
        <f t="shared" si="99"/>
        <v>0</v>
      </c>
      <c r="BT74" s="121" t="e">
        <f t="shared" ref="BT74:BV74" si="174">BT63/BT$67</f>
        <v>#DIV/0!</v>
      </c>
      <c r="BU74" s="121" t="e">
        <f t="shared" si="174"/>
        <v>#DIV/0!</v>
      </c>
      <c r="BV74" s="121" t="e">
        <f t="shared" si="174"/>
        <v>#DIV/0!</v>
      </c>
      <c r="BW74" s="122">
        <f t="shared" si="80"/>
        <v>0</v>
      </c>
      <c r="BX74" s="121" t="e">
        <f t="shared" ref="BX74:BZ74" si="175">BX63/BX$67</f>
        <v>#DIV/0!</v>
      </c>
      <c r="BY74" s="121" t="e">
        <f t="shared" si="175"/>
        <v>#DIV/0!</v>
      </c>
      <c r="BZ74" s="121" t="e">
        <f t="shared" si="175"/>
        <v>#DIV/0!</v>
      </c>
      <c r="CA74" s="122">
        <f t="shared" si="81"/>
        <v>0</v>
      </c>
      <c r="CB74" s="121" t="e">
        <f t="shared" ref="CB74:CD74" si="176">CB63/CB$67</f>
        <v>#DIV/0!</v>
      </c>
      <c r="CC74" s="121" t="e">
        <f t="shared" si="176"/>
        <v>#DIV/0!</v>
      </c>
      <c r="CD74" s="121" t="e">
        <f t="shared" si="176"/>
        <v>#DIV/0!</v>
      </c>
    </row>
    <row r="75" spans="3:82" s="112" customFormat="1">
      <c r="C75" s="119">
        <f t="shared" si="82"/>
        <v>0</v>
      </c>
      <c r="D75" s="121" t="e">
        <f t="shared" si="100"/>
        <v>#DIV/0!</v>
      </c>
      <c r="E75" s="121" t="e">
        <f t="shared" si="100"/>
        <v>#DIV/0!</v>
      </c>
      <c r="F75" s="121" t="e">
        <f t="shared" si="100"/>
        <v>#DIV/0!</v>
      </c>
      <c r="G75" s="119" t="str">
        <f t="shared" si="83"/>
        <v>5</v>
      </c>
      <c r="H75" s="121" t="e">
        <f t="shared" ref="H75:J75" si="177">H64/H$67</f>
        <v>#DIV/0!</v>
      </c>
      <c r="I75" s="121" t="e">
        <f t="shared" si="177"/>
        <v>#DIV/0!</v>
      </c>
      <c r="J75" s="121" t="e">
        <f t="shared" si="177"/>
        <v>#DIV/0!</v>
      </c>
      <c r="K75" s="119">
        <f t="shared" si="84"/>
        <v>0</v>
      </c>
      <c r="L75" s="121" t="e">
        <f t="shared" ref="L75:N75" si="178">L64/L$67</f>
        <v>#DIV/0!</v>
      </c>
      <c r="M75" s="121" t="e">
        <f t="shared" si="178"/>
        <v>#DIV/0!</v>
      </c>
      <c r="N75" s="121" t="e">
        <f t="shared" si="178"/>
        <v>#DIV/0!</v>
      </c>
      <c r="O75" s="119" t="str">
        <f t="shared" si="85"/>
        <v>option 6</v>
      </c>
      <c r="P75" s="121" t="e">
        <f t="shared" ref="P75:R75" si="179">P64/P$67</f>
        <v>#DIV/0!</v>
      </c>
      <c r="Q75" s="121" t="e">
        <f t="shared" si="179"/>
        <v>#DIV/0!</v>
      </c>
      <c r="R75" s="121" t="e">
        <f t="shared" si="179"/>
        <v>#DIV/0!</v>
      </c>
      <c r="S75" s="119">
        <f t="shared" si="86"/>
        <v>0</v>
      </c>
      <c r="T75" s="121" t="e">
        <f t="shared" ref="T75:V75" si="180">T64/T$67</f>
        <v>#DIV/0!</v>
      </c>
      <c r="U75" s="121" t="e">
        <f t="shared" si="180"/>
        <v>#DIV/0!</v>
      </c>
      <c r="V75" s="121" t="e">
        <f t="shared" si="180"/>
        <v>#DIV/0!</v>
      </c>
      <c r="W75" s="119">
        <f t="shared" si="87"/>
        <v>0</v>
      </c>
      <c r="X75" s="121" t="e">
        <f t="shared" ref="X75:Z75" si="181">X64/X$67</f>
        <v>#DIV/0!</v>
      </c>
      <c r="Y75" s="121" t="e">
        <f t="shared" si="181"/>
        <v>#DIV/0!</v>
      </c>
      <c r="Z75" s="121" t="e">
        <f t="shared" si="181"/>
        <v>#DIV/0!</v>
      </c>
      <c r="AA75" s="119">
        <f t="shared" si="88"/>
        <v>0</v>
      </c>
      <c r="AB75" s="121" t="e">
        <f t="shared" ref="AB75:AD75" si="182">AB64/AB$67</f>
        <v>#DIV/0!</v>
      </c>
      <c r="AC75" s="121" t="e">
        <f t="shared" si="182"/>
        <v>#DIV/0!</v>
      </c>
      <c r="AD75" s="121" t="e">
        <f t="shared" si="182"/>
        <v>#DIV/0!</v>
      </c>
      <c r="AE75" s="119">
        <f t="shared" si="89"/>
        <v>0</v>
      </c>
      <c r="AF75" s="121" t="e">
        <f t="shared" ref="AF75:AH75" si="183">AF64/AF$67</f>
        <v>#DIV/0!</v>
      </c>
      <c r="AG75" s="121" t="e">
        <f t="shared" si="183"/>
        <v>#DIV/0!</v>
      </c>
      <c r="AH75" s="121" t="e">
        <f t="shared" si="183"/>
        <v>#DIV/0!</v>
      </c>
      <c r="AI75" s="119">
        <f t="shared" si="90"/>
        <v>0</v>
      </c>
      <c r="AJ75" s="121" t="e">
        <f t="shared" ref="AJ75:AL75" si="184">AJ64/AJ$67</f>
        <v>#DIV/0!</v>
      </c>
      <c r="AK75" s="121" t="e">
        <f t="shared" si="184"/>
        <v>#DIV/0!</v>
      </c>
      <c r="AL75" s="121" t="e">
        <f t="shared" si="184"/>
        <v>#DIV/0!</v>
      </c>
      <c r="AM75" s="119">
        <f t="shared" si="91"/>
        <v>0</v>
      </c>
      <c r="AN75" s="121" t="e">
        <f t="shared" ref="AN75:AP75" si="185">AN64/AN$67</f>
        <v>#DIV/0!</v>
      </c>
      <c r="AO75" s="121" t="e">
        <f t="shared" si="185"/>
        <v>#DIV/0!</v>
      </c>
      <c r="AP75" s="121" t="e">
        <f t="shared" si="185"/>
        <v>#DIV/0!</v>
      </c>
      <c r="AQ75" s="119">
        <f t="shared" si="92"/>
        <v>0</v>
      </c>
      <c r="AR75" s="121" t="e">
        <f t="shared" ref="AR75:AT75" si="186">AR64/AR$67</f>
        <v>#DIV/0!</v>
      </c>
      <c r="AS75" s="121" t="e">
        <f t="shared" si="186"/>
        <v>#DIV/0!</v>
      </c>
      <c r="AT75" s="121" t="e">
        <f t="shared" si="186"/>
        <v>#DIV/0!</v>
      </c>
      <c r="AU75" s="119">
        <f t="shared" si="93"/>
        <v>0</v>
      </c>
      <c r="AV75" s="121" t="e">
        <f t="shared" ref="AV75:AX75" si="187">AV64/AV$67</f>
        <v>#DIV/0!</v>
      </c>
      <c r="AW75" s="121" t="e">
        <f t="shared" si="187"/>
        <v>#DIV/0!</v>
      </c>
      <c r="AX75" s="121" t="e">
        <f t="shared" si="187"/>
        <v>#DIV/0!</v>
      </c>
      <c r="AY75" s="119">
        <f t="shared" si="94"/>
        <v>0</v>
      </c>
      <c r="AZ75" s="121" t="e">
        <f t="shared" ref="AZ75:BB75" si="188">AZ64/AZ$67</f>
        <v>#DIV/0!</v>
      </c>
      <c r="BA75" s="121" t="e">
        <f t="shared" si="188"/>
        <v>#DIV/0!</v>
      </c>
      <c r="BB75" s="121" t="e">
        <f t="shared" si="188"/>
        <v>#DIV/0!</v>
      </c>
      <c r="BC75" s="119">
        <f t="shared" si="95"/>
        <v>0</v>
      </c>
      <c r="BD75" s="121" t="e">
        <f t="shared" ref="BD75:BF75" si="189">BD64/BD$67</f>
        <v>#DIV/0!</v>
      </c>
      <c r="BE75" s="121" t="e">
        <f t="shared" si="189"/>
        <v>#DIV/0!</v>
      </c>
      <c r="BF75" s="121" t="e">
        <f t="shared" si="189"/>
        <v>#DIV/0!</v>
      </c>
      <c r="BG75" s="119">
        <f t="shared" si="96"/>
        <v>0</v>
      </c>
      <c r="BH75" s="121" t="e">
        <f t="shared" ref="BH75:BJ75" si="190">BH64/BH$67</f>
        <v>#DIV/0!</v>
      </c>
      <c r="BI75" s="121" t="e">
        <f t="shared" si="190"/>
        <v>#DIV/0!</v>
      </c>
      <c r="BJ75" s="121" t="e">
        <f t="shared" si="190"/>
        <v>#DIV/0!</v>
      </c>
      <c r="BK75" s="119">
        <f t="shared" si="97"/>
        <v>0</v>
      </c>
      <c r="BL75" s="121" t="e">
        <f t="shared" ref="BL75:BN75" si="191">BL64/BL$67</f>
        <v>#DIV/0!</v>
      </c>
      <c r="BM75" s="121" t="e">
        <f t="shared" si="191"/>
        <v>#DIV/0!</v>
      </c>
      <c r="BN75" s="121" t="e">
        <f t="shared" si="191"/>
        <v>#DIV/0!</v>
      </c>
      <c r="BO75" s="119">
        <f t="shared" si="98"/>
        <v>0</v>
      </c>
      <c r="BP75" s="121" t="e">
        <f t="shared" ref="BP75:BR75" si="192">BP64/BP$67</f>
        <v>#DIV/0!</v>
      </c>
      <c r="BQ75" s="121" t="e">
        <f t="shared" si="192"/>
        <v>#DIV/0!</v>
      </c>
      <c r="BR75" s="121" t="e">
        <f t="shared" si="192"/>
        <v>#DIV/0!</v>
      </c>
      <c r="BS75" s="119">
        <f t="shared" si="99"/>
        <v>0</v>
      </c>
      <c r="BT75" s="121" t="e">
        <f t="shared" ref="BT75:BV75" si="193">BT64/BT$67</f>
        <v>#DIV/0!</v>
      </c>
      <c r="BU75" s="121" t="e">
        <f t="shared" si="193"/>
        <v>#DIV/0!</v>
      </c>
      <c r="BV75" s="121" t="e">
        <f t="shared" si="193"/>
        <v>#DIV/0!</v>
      </c>
      <c r="BW75" s="122">
        <f t="shared" si="80"/>
        <v>0</v>
      </c>
      <c r="BX75" s="121" t="e">
        <f t="shared" ref="BX75:BZ75" si="194">BX64/BX$67</f>
        <v>#DIV/0!</v>
      </c>
      <c r="BY75" s="121" t="e">
        <f t="shared" si="194"/>
        <v>#DIV/0!</v>
      </c>
      <c r="BZ75" s="121" t="e">
        <f t="shared" si="194"/>
        <v>#DIV/0!</v>
      </c>
      <c r="CA75" s="122">
        <f t="shared" si="81"/>
        <v>0</v>
      </c>
      <c r="CB75" s="121" t="e">
        <f t="shared" ref="CB75:CD75" si="195">CB64/CB$67</f>
        <v>#DIV/0!</v>
      </c>
      <c r="CC75" s="121" t="e">
        <f t="shared" si="195"/>
        <v>#DIV/0!</v>
      </c>
      <c r="CD75" s="121" t="e">
        <f t="shared" si="195"/>
        <v>#DIV/0!</v>
      </c>
    </row>
    <row r="76" spans="3:82" s="112" customFormat="1">
      <c r="C76" s="119">
        <f t="shared" si="82"/>
        <v>0</v>
      </c>
      <c r="D76" s="121" t="e">
        <f t="shared" si="100"/>
        <v>#DIV/0!</v>
      </c>
      <c r="E76" s="121" t="e">
        <f t="shared" si="100"/>
        <v>#DIV/0!</v>
      </c>
      <c r="F76" s="121" t="e">
        <f t="shared" si="100"/>
        <v>#DIV/0!</v>
      </c>
      <c r="G76" s="119" t="str">
        <f t="shared" si="83"/>
        <v>6</v>
      </c>
      <c r="H76" s="121" t="e">
        <f t="shared" ref="H76:J76" si="196">H65/H$67</f>
        <v>#DIV/0!</v>
      </c>
      <c r="I76" s="121" t="e">
        <f t="shared" si="196"/>
        <v>#DIV/0!</v>
      </c>
      <c r="J76" s="121" t="e">
        <f t="shared" si="196"/>
        <v>#DIV/0!</v>
      </c>
      <c r="K76" s="119">
        <f t="shared" si="84"/>
        <v>0</v>
      </c>
      <c r="L76" s="121" t="e">
        <f t="shared" ref="L76:N76" si="197">L65/L$67</f>
        <v>#DIV/0!</v>
      </c>
      <c r="M76" s="121" t="e">
        <f t="shared" si="197"/>
        <v>#DIV/0!</v>
      </c>
      <c r="N76" s="121" t="e">
        <f t="shared" si="197"/>
        <v>#DIV/0!</v>
      </c>
      <c r="O76" s="119" t="str">
        <f t="shared" si="85"/>
        <v>option 7</v>
      </c>
      <c r="P76" s="121" t="e">
        <f t="shared" ref="P76:R76" si="198">P65/P$67</f>
        <v>#DIV/0!</v>
      </c>
      <c r="Q76" s="121" t="e">
        <f t="shared" si="198"/>
        <v>#DIV/0!</v>
      </c>
      <c r="R76" s="121" t="e">
        <f t="shared" si="198"/>
        <v>#DIV/0!</v>
      </c>
      <c r="S76" s="119">
        <f t="shared" si="86"/>
        <v>0</v>
      </c>
      <c r="T76" s="121" t="e">
        <f t="shared" ref="T76:V76" si="199">T65/T$67</f>
        <v>#DIV/0!</v>
      </c>
      <c r="U76" s="121" t="e">
        <f t="shared" si="199"/>
        <v>#DIV/0!</v>
      </c>
      <c r="V76" s="121" t="e">
        <f t="shared" si="199"/>
        <v>#DIV/0!</v>
      </c>
      <c r="W76" s="119">
        <f t="shared" si="87"/>
        <v>0</v>
      </c>
      <c r="X76" s="121" t="e">
        <f t="shared" ref="X76:Z76" si="200">X65/X$67</f>
        <v>#DIV/0!</v>
      </c>
      <c r="Y76" s="121" t="e">
        <f t="shared" si="200"/>
        <v>#DIV/0!</v>
      </c>
      <c r="Z76" s="121" t="e">
        <f t="shared" si="200"/>
        <v>#DIV/0!</v>
      </c>
      <c r="AA76" s="119">
        <f t="shared" si="88"/>
        <v>0</v>
      </c>
      <c r="AB76" s="121" t="e">
        <f t="shared" ref="AB76:AD76" si="201">AB65/AB$67</f>
        <v>#DIV/0!</v>
      </c>
      <c r="AC76" s="121" t="e">
        <f t="shared" si="201"/>
        <v>#DIV/0!</v>
      </c>
      <c r="AD76" s="121" t="e">
        <f t="shared" si="201"/>
        <v>#DIV/0!</v>
      </c>
      <c r="AE76" s="119">
        <f t="shared" si="89"/>
        <v>0</v>
      </c>
      <c r="AF76" s="121" t="e">
        <f t="shared" ref="AF76:AH76" si="202">AF65/AF$67</f>
        <v>#DIV/0!</v>
      </c>
      <c r="AG76" s="121" t="e">
        <f t="shared" si="202"/>
        <v>#DIV/0!</v>
      </c>
      <c r="AH76" s="121" t="e">
        <f t="shared" si="202"/>
        <v>#DIV/0!</v>
      </c>
      <c r="AI76" s="119">
        <f t="shared" si="90"/>
        <v>0</v>
      </c>
      <c r="AJ76" s="121" t="e">
        <f t="shared" ref="AJ76:AL76" si="203">AJ65/AJ$67</f>
        <v>#DIV/0!</v>
      </c>
      <c r="AK76" s="121" t="e">
        <f t="shared" si="203"/>
        <v>#DIV/0!</v>
      </c>
      <c r="AL76" s="121" t="e">
        <f t="shared" si="203"/>
        <v>#DIV/0!</v>
      </c>
      <c r="AM76" s="119">
        <f t="shared" si="91"/>
        <v>0</v>
      </c>
      <c r="AN76" s="121" t="e">
        <f t="shared" ref="AN76:AP76" si="204">AN65/AN$67</f>
        <v>#DIV/0!</v>
      </c>
      <c r="AO76" s="121" t="e">
        <f t="shared" si="204"/>
        <v>#DIV/0!</v>
      </c>
      <c r="AP76" s="121" t="e">
        <f t="shared" si="204"/>
        <v>#DIV/0!</v>
      </c>
      <c r="AQ76" s="119">
        <f t="shared" si="92"/>
        <v>0</v>
      </c>
      <c r="AR76" s="121" t="e">
        <f t="shared" ref="AR76:AT76" si="205">AR65/AR$67</f>
        <v>#DIV/0!</v>
      </c>
      <c r="AS76" s="121" t="e">
        <f t="shared" si="205"/>
        <v>#DIV/0!</v>
      </c>
      <c r="AT76" s="121" t="e">
        <f t="shared" si="205"/>
        <v>#DIV/0!</v>
      </c>
      <c r="AU76" s="119">
        <f t="shared" si="93"/>
        <v>0</v>
      </c>
      <c r="AV76" s="121" t="e">
        <f t="shared" ref="AV76:AX76" si="206">AV65/AV$67</f>
        <v>#DIV/0!</v>
      </c>
      <c r="AW76" s="121" t="e">
        <f t="shared" si="206"/>
        <v>#DIV/0!</v>
      </c>
      <c r="AX76" s="121" t="e">
        <f t="shared" si="206"/>
        <v>#DIV/0!</v>
      </c>
      <c r="AY76" s="119">
        <f t="shared" si="94"/>
        <v>0</v>
      </c>
      <c r="AZ76" s="121" t="e">
        <f t="shared" ref="AZ76:BB76" si="207">AZ65/AZ$67</f>
        <v>#DIV/0!</v>
      </c>
      <c r="BA76" s="121" t="e">
        <f t="shared" si="207"/>
        <v>#DIV/0!</v>
      </c>
      <c r="BB76" s="121" t="e">
        <f t="shared" si="207"/>
        <v>#DIV/0!</v>
      </c>
      <c r="BC76" s="119">
        <f t="shared" si="95"/>
        <v>0</v>
      </c>
      <c r="BD76" s="121" t="e">
        <f t="shared" ref="BD76:BF76" si="208">BD65/BD$67</f>
        <v>#DIV/0!</v>
      </c>
      <c r="BE76" s="121" t="e">
        <f t="shared" si="208"/>
        <v>#DIV/0!</v>
      </c>
      <c r="BF76" s="121" t="e">
        <f t="shared" si="208"/>
        <v>#DIV/0!</v>
      </c>
      <c r="BG76" s="119">
        <f t="shared" si="96"/>
        <v>0</v>
      </c>
      <c r="BH76" s="121" t="e">
        <f t="shared" ref="BH76:BJ76" si="209">BH65/BH$67</f>
        <v>#DIV/0!</v>
      </c>
      <c r="BI76" s="121" t="e">
        <f t="shared" si="209"/>
        <v>#DIV/0!</v>
      </c>
      <c r="BJ76" s="121" t="e">
        <f t="shared" si="209"/>
        <v>#DIV/0!</v>
      </c>
      <c r="BK76" s="119">
        <f t="shared" si="97"/>
        <v>0</v>
      </c>
      <c r="BL76" s="121" t="e">
        <f t="shared" ref="BL76:BN76" si="210">BL65/BL$67</f>
        <v>#DIV/0!</v>
      </c>
      <c r="BM76" s="121" t="e">
        <f t="shared" si="210"/>
        <v>#DIV/0!</v>
      </c>
      <c r="BN76" s="121" t="e">
        <f t="shared" si="210"/>
        <v>#DIV/0!</v>
      </c>
      <c r="BO76" s="119">
        <f t="shared" si="98"/>
        <v>0</v>
      </c>
      <c r="BP76" s="121" t="e">
        <f t="shared" ref="BP76:BR76" si="211">BP65/BP$67</f>
        <v>#DIV/0!</v>
      </c>
      <c r="BQ76" s="121" t="e">
        <f t="shared" si="211"/>
        <v>#DIV/0!</v>
      </c>
      <c r="BR76" s="121" t="e">
        <f t="shared" si="211"/>
        <v>#DIV/0!</v>
      </c>
      <c r="BS76" s="119">
        <f t="shared" si="99"/>
        <v>0</v>
      </c>
      <c r="BT76" s="121" t="e">
        <f t="shared" ref="BT76:BV76" si="212">BT65/BT$67</f>
        <v>#DIV/0!</v>
      </c>
      <c r="BU76" s="121" t="e">
        <f t="shared" si="212"/>
        <v>#DIV/0!</v>
      </c>
      <c r="BV76" s="121" t="e">
        <f t="shared" si="212"/>
        <v>#DIV/0!</v>
      </c>
      <c r="BW76" s="122">
        <f t="shared" si="80"/>
        <v>0</v>
      </c>
      <c r="BX76" s="121" t="e">
        <f t="shared" ref="BX76:BZ76" si="213">BX65/BX$67</f>
        <v>#DIV/0!</v>
      </c>
      <c r="BY76" s="121" t="e">
        <f t="shared" si="213"/>
        <v>#DIV/0!</v>
      </c>
      <c r="BZ76" s="121" t="e">
        <f t="shared" si="213"/>
        <v>#DIV/0!</v>
      </c>
      <c r="CA76" s="122">
        <f t="shared" si="81"/>
        <v>0</v>
      </c>
      <c r="CB76" s="121" t="e">
        <f t="shared" ref="CB76:CD76" si="214">CB65/CB$67</f>
        <v>#DIV/0!</v>
      </c>
      <c r="CC76" s="121" t="e">
        <f t="shared" si="214"/>
        <v>#DIV/0!</v>
      </c>
      <c r="CD76" s="121" t="e">
        <f t="shared" si="214"/>
        <v>#DIV/0!</v>
      </c>
    </row>
    <row r="77" spans="3:82">
      <c r="D77" s="29"/>
      <c r="E77" s="29"/>
      <c r="F77" s="29"/>
      <c r="G77" s="68"/>
      <c r="H77" s="29"/>
      <c r="I77" s="29"/>
      <c r="J77" s="29"/>
      <c r="K77" s="67"/>
      <c r="L77" s="29"/>
      <c r="M77" s="29"/>
      <c r="N77" s="29"/>
      <c r="O77" s="67"/>
      <c r="P77" s="29"/>
      <c r="Q77" s="29"/>
      <c r="R77" s="29"/>
      <c r="S77" s="67"/>
      <c r="T77" s="29"/>
      <c r="U77" s="29"/>
      <c r="V77" s="29"/>
      <c r="W77" s="67"/>
      <c r="X77" s="29"/>
      <c r="Y77" s="29"/>
      <c r="Z77" s="29"/>
      <c r="AA77" s="67"/>
      <c r="AB77" s="29"/>
      <c r="AC77" s="29"/>
      <c r="AD77" s="29"/>
      <c r="AE77" s="67"/>
      <c r="AF77" s="29"/>
      <c r="AG77" s="29"/>
      <c r="AH77" s="29"/>
      <c r="AI77" s="67"/>
      <c r="AJ77" s="29"/>
      <c r="AK77" s="29"/>
      <c r="AL77" s="29"/>
      <c r="AM77" s="67"/>
      <c r="AN77" s="29"/>
      <c r="AO77" s="29"/>
      <c r="AP77" s="29"/>
      <c r="AQ77" s="67"/>
      <c r="AR77" s="29"/>
      <c r="AS77" s="29"/>
      <c r="AT77" s="29"/>
      <c r="AU77" s="67"/>
      <c r="AV77" s="29"/>
      <c r="AW77" s="29"/>
      <c r="AX77" s="29"/>
      <c r="AY77" s="67"/>
      <c r="AZ77" s="29"/>
      <c r="BA77" s="29"/>
      <c r="BB77" s="29"/>
      <c r="BC77" s="67"/>
      <c r="BD77" s="29"/>
      <c r="BE77" s="29"/>
      <c r="BF77" s="29"/>
      <c r="BG77" s="67"/>
      <c r="BH77" s="29"/>
      <c r="BI77" s="29"/>
      <c r="BJ77" s="29"/>
      <c r="BK77" s="67"/>
      <c r="BL77" s="29"/>
      <c r="BM77" s="29"/>
      <c r="BN77" s="29"/>
      <c r="BO77" s="67"/>
      <c r="BP77" s="29"/>
      <c r="BQ77" s="29"/>
      <c r="BR77" s="29"/>
      <c r="BS77" s="67"/>
      <c r="BT77" s="29"/>
      <c r="BU77" s="29"/>
      <c r="BV77" s="29"/>
      <c r="BW77" s="67"/>
      <c r="BX77" s="29"/>
      <c r="BY77" s="29"/>
      <c r="BZ77" s="29"/>
      <c r="CA77" s="67"/>
      <c r="CB77" s="29"/>
      <c r="CC77" s="29"/>
      <c r="CD77" s="29"/>
    </row>
  </sheetData>
  <sheetProtection sheet="1" objects="1" scenarios="1"/>
  <mergeCells count="40">
    <mergeCell ref="D3:F3"/>
    <mergeCell ref="D2:F2"/>
    <mergeCell ref="H3:J3"/>
    <mergeCell ref="L3:N3"/>
    <mergeCell ref="H2:J2"/>
    <mergeCell ref="L2:N2"/>
    <mergeCell ref="AJ2:AL2"/>
    <mergeCell ref="AN2:AP2"/>
    <mergeCell ref="AJ3:AL3"/>
    <mergeCell ref="X3:Z3"/>
    <mergeCell ref="AB3:AD3"/>
    <mergeCell ref="AF3:AH3"/>
    <mergeCell ref="AN3:AP3"/>
    <mergeCell ref="P2:R2"/>
    <mergeCell ref="T2:V2"/>
    <mergeCell ref="X2:Z2"/>
    <mergeCell ref="AB2:AD2"/>
    <mergeCell ref="AF2:AH2"/>
    <mergeCell ref="AR3:AT3"/>
    <mergeCell ref="AV3:AX3"/>
    <mergeCell ref="AZ3:BB3"/>
    <mergeCell ref="BD3:BF3"/>
    <mergeCell ref="P3:R3"/>
    <mergeCell ref="T3:V3"/>
    <mergeCell ref="AR2:AT2"/>
    <mergeCell ref="AV2:AX2"/>
    <mergeCell ref="AZ2:BB2"/>
    <mergeCell ref="BD2:BF2"/>
    <mergeCell ref="BH2:BJ2"/>
    <mergeCell ref="BH3:BJ3"/>
    <mergeCell ref="CB3:CD3"/>
    <mergeCell ref="BL2:BN2"/>
    <mergeCell ref="BP2:BR2"/>
    <mergeCell ref="BT2:BV2"/>
    <mergeCell ref="BX2:BZ2"/>
    <mergeCell ref="CB2:CD2"/>
    <mergeCell ref="BL3:BN3"/>
    <mergeCell ref="BP3:BR3"/>
    <mergeCell ref="BT3:BV3"/>
    <mergeCell ref="BX3:BZ3"/>
  </mergeCells>
  <phoneticPr fontId="1" type="noConversion"/>
  <conditionalFormatting sqref="D5:D54">
    <cfRule type="expression" dxfId="59" priority="128">
      <formula>$D$4=""</formula>
    </cfRule>
  </conditionalFormatting>
  <conditionalFormatting sqref="E5:E54">
    <cfRule type="expression" dxfId="58" priority="60">
      <formula>$E$4=""</formula>
    </cfRule>
  </conditionalFormatting>
  <conditionalFormatting sqref="F5:F54">
    <cfRule type="expression" dxfId="57" priority="59">
      <formula>$F$4=""</formula>
    </cfRule>
  </conditionalFormatting>
  <conditionalFormatting sqref="I5:I54">
    <cfRule type="expression" dxfId="56" priority="56">
      <formula>$I$4=""</formula>
    </cfRule>
  </conditionalFormatting>
  <conditionalFormatting sqref="H5:H54">
    <cfRule type="expression" dxfId="55" priority="58">
      <formula>$H$4=""</formula>
    </cfRule>
  </conditionalFormatting>
  <conditionalFormatting sqref="J5:J54">
    <cfRule type="expression" dxfId="54" priority="55">
      <formula>$J$4=""</formula>
    </cfRule>
  </conditionalFormatting>
  <conditionalFormatting sqref="N5:N54">
    <cfRule type="expression" dxfId="53" priority="52">
      <formula>$N$4=""</formula>
    </cfRule>
  </conditionalFormatting>
  <conditionalFormatting sqref="L5:L54">
    <cfRule type="expression" dxfId="52" priority="54">
      <formula>$L$4=""</formula>
    </cfRule>
  </conditionalFormatting>
  <conditionalFormatting sqref="M5:M54">
    <cfRule type="expression" dxfId="51" priority="53">
      <formula>$M$4=""</formula>
    </cfRule>
  </conditionalFormatting>
  <conditionalFormatting sqref="P5:P54">
    <cfRule type="expression" dxfId="50" priority="51">
      <formula>$P$4=""</formula>
    </cfRule>
  </conditionalFormatting>
  <conditionalFormatting sqref="R5:R54">
    <cfRule type="expression" dxfId="49" priority="49">
      <formula>$R$4=""</formula>
    </cfRule>
  </conditionalFormatting>
  <conditionalFormatting sqref="Q5:Q54">
    <cfRule type="expression" dxfId="48" priority="50">
      <formula>$Q$4=""</formula>
    </cfRule>
  </conditionalFormatting>
  <conditionalFormatting sqref="V5:V54">
    <cfRule type="expression" dxfId="47" priority="46">
      <formula>$V$4=""</formula>
    </cfRule>
  </conditionalFormatting>
  <conditionalFormatting sqref="T5:T54">
    <cfRule type="expression" dxfId="46" priority="48">
      <formula>$T$4=""</formula>
    </cfRule>
  </conditionalFormatting>
  <conditionalFormatting sqref="U5:U54">
    <cfRule type="expression" dxfId="45" priority="47">
      <formula>$U$4=""</formula>
    </cfRule>
  </conditionalFormatting>
  <conditionalFormatting sqref="X5:X54">
    <cfRule type="expression" dxfId="44" priority="45">
      <formula>$X$4=""</formula>
    </cfRule>
  </conditionalFormatting>
  <conditionalFormatting sqref="AH5:AH54">
    <cfRule type="expression" dxfId="43" priority="37">
      <formula>$AH$4=""</formula>
    </cfRule>
  </conditionalFormatting>
  <conditionalFormatting sqref="AG5:AG54">
    <cfRule type="expression" dxfId="42" priority="38">
      <formula>$AG$4=""</formula>
    </cfRule>
  </conditionalFormatting>
  <conditionalFormatting sqref="AF5:AF54">
    <cfRule type="expression" dxfId="41" priority="39">
      <formula>$AF$4=""</formula>
    </cfRule>
  </conditionalFormatting>
  <conditionalFormatting sqref="AD5:AD54">
    <cfRule type="expression" dxfId="40" priority="40">
      <formula>$AD$4=""</formula>
    </cfRule>
  </conditionalFormatting>
  <conditionalFormatting sqref="AC5:AC54">
    <cfRule type="expression" dxfId="39" priority="41">
      <formula>$AC$4=""</formula>
    </cfRule>
  </conditionalFormatting>
  <conditionalFormatting sqref="AB5:AB54">
    <cfRule type="expression" dxfId="38" priority="42">
      <formula>$AB$4=""</formula>
    </cfRule>
  </conditionalFormatting>
  <conditionalFormatting sqref="Z5:Z54">
    <cfRule type="expression" dxfId="37" priority="43">
      <formula>$Z$4=""</formula>
    </cfRule>
  </conditionalFormatting>
  <conditionalFormatting sqref="Y5:Y54">
    <cfRule type="expression" dxfId="36" priority="44">
      <formula>$Y$4=""</formula>
    </cfRule>
  </conditionalFormatting>
  <conditionalFormatting sqref="BF5:BF54">
    <cfRule type="expression" dxfId="35" priority="19">
      <formula>$BF$4=""</formula>
    </cfRule>
  </conditionalFormatting>
  <conditionalFormatting sqref="AJ5:AJ54">
    <cfRule type="expression" dxfId="34" priority="36">
      <formula>$AJ$4=""</formula>
    </cfRule>
  </conditionalFormatting>
  <conditionalFormatting sqref="AK5:AK54">
    <cfRule type="expression" dxfId="33" priority="35">
      <formula>$AK$4=""</formula>
    </cfRule>
  </conditionalFormatting>
  <conditionalFormatting sqref="AL5:AL54">
    <cfRule type="expression" dxfId="32" priority="34">
      <formula>$AL$4=""</formula>
    </cfRule>
  </conditionalFormatting>
  <conditionalFormatting sqref="AN5:AN54">
    <cfRule type="expression" dxfId="31" priority="33">
      <formula>$AN$4=""</formula>
    </cfRule>
  </conditionalFormatting>
  <conditionalFormatting sqref="AO5:AO54">
    <cfRule type="expression" dxfId="30" priority="32">
      <formula>$AO$4=""</formula>
    </cfRule>
  </conditionalFormatting>
  <conditionalFormatting sqref="AP5:AP54">
    <cfRule type="expression" dxfId="29" priority="31">
      <formula>$AP$4=""</formula>
    </cfRule>
  </conditionalFormatting>
  <conditionalFormatting sqref="AR5:AR54">
    <cfRule type="expression" dxfId="28" priority="30">
      <formula>$AR$4=""</formula>
    </cfRule>
  </conditionalFormatting>
  <conditionalFormatting sqref="AS5:AS54">
    <cfRule type="expression" dxfId="27" priority="29">
      <formula>$AS$4=""</formula>
    </cfRule>
  </conditionalFormatting>
  <conditionalFormatting sqref="AT5:AT54">
    <cfRule type="expression" dxfId="26" priority="28">
      <formula>$AT$4=""</formula>
    </cfRule>
  </conditionalFormatting>
  <conditionalFormatting sqref="AV5:AV54">
    <cfRule type="expression" dxfId="25" priority="27">
      <formula>$AV$4=""</formula>
    </cfRule>
  </conditionalFormatting>
  <conditionalFormatting sqref="AW5:AW54">
    <cfRule type="expression" dxfId="24" priority="26">
      <formula>$AW$4=""</formula>
    </cfRule>
  </conditionalFormatting>
  <conditionalFormatting sqref="AX5:AX54">
    <cfRule type="expression" dxfId="23" priority="25">
      <formula>$AX$4=""</formula>
    </cfRule>
  </conditionalFormatting>
  <conditionalFormatting sqref="AZ5:AZ54">
    <cfRule type="expression" dxfId="22" priority="24">
      <formula>$AZ$4=""</formula>
    </cfRule>
  </conditionalFormatting>
  <conditionalFormatting sqref="BA5:BA54">
    <cfRule type="expression" dxfId="21" priority="23">
      <formula>$BA$4=""</formula>
    </cfRule>
  </conditionalFormatting>
  <conditionalFormatting sqref="BB5:BB54">
    <cfRule type="expression" dxfId="20" priority="22">
      <formula>$BB$4=""</formula>
    </cfRule>
  </conditionalFormatting>
  <conditionalFormatting sqref="BD5:BD54">
    <cfRule type="expression" dxfId="19" priority="21">
      <formula>$BD$4=""</formula>
    </cfRule>
  </conditionalFormatting>
  <conditionalFormatting sqref="BE5:BE54">
    <cfRule type="expression" dxfId="18" priority="20">
      <formula>$BE$4=""</formula>
    </cfRule>
  </conditionalFormatting>
  <conditionalFormatting sqref="CC5:CC54">
    <cfRule type="expression" dxfId="17" priority="2">
      <formula>$CC$4=""</formula>
    </cfRule>
  </conditionalFormatting>
  <conditionalFormatting sqref="BH5:BH54">
    <cfRule type="expression" dxfId="16" priority="18">
      <formula>$BH$4=""</formula>
    </cfRule>
  </conditionalFormatting>
  <conditionalFormatting sqref="CD5:CD54">
    <cfRule type="expression" dxfId="15" priority="1">
      <formula>$CD$4=""</formula>
    </cfRule>
  </conditionalFormatting>
  <conditionalFormatting sqref="BI5:BI54">
    <cfRule type="expression" dxfId="14" priority="17">
      <formula>$BI$4=""</formula>
    </cfRule>
  </conditionalFormatting>
  <conditionalFormatting sqref="BJ5:BJ54">
    <cfRule type="expression" dxfId="13" priority="16">
      <formula>$BJ$4=""</formula>
    </cfRule>
  </conditionalFormatting>
  <conditionalFormatting sqref="BL5:BL54">
    <cfRule type="expression" dxfId="12" priority="15">
      <formula>$BL$4=""</formula>
    </cfRule>
  </conditionalFormatting>
  <conditionalFormatting sqref="BM5:BM54">
    <cfRule type="expression" dxfId="11" priority="14">
      <formula>$BM$4=""</formula>
    </cfRule>
  </conditionalFormatting>
  <conditionalFormatting sqref="BN5:BN54">
    <cfRule type="expression" dxfId="10" priority="13">
      <formula>$BN$4=""</formula>
    </cfRule>
  </conditionalFormatting>
  <conditionalFormatting sqref="BP5:BP54">
    <cfRule type="expression" dxfId="9" priority="12">
      <formula>$BP$4=""</formula>
    </cfRule>
  </conditionalFormatting>
  <conditionalFormatting sqref="BQ5:BQ54">
    <cfRule type="expression" dxfId="8" priority="11">
      <formula>$BQ$4=""</formula>
    </cfRule>
  </conditionalFormatting>
  <conditionalFormatting sqref="BR5:BR54">
    <cfRule type="expression" dxfId="7" priority="10">
      <formula>$BR$4=""</formula>
    </cfRule>
  </conditionalFormatting>
  <conditionalFormatting sqref="BT5:BT54">
    <cfRule type="expression" dxfId="6" priority="9">
      <formula>$BT$4=""</formula>
    </cfRule>
  </conditionalFormatting>
  <conditionalFormatting sqref="BU5:BU54">
    <cfRule type="expression" dxfId="5" priority="8">
      <formula>$BU$4=""</formula>
    </cfRule>
  </conditionalFormatting>
  <conditionalFormatting sqref="BV5:BV54">
    <cfRule type="expression" dxfId="4" priority="7">
      <formula>$BV$4=""</formula>
    </cfRule>
  </conditionalFormatting>
  <conditionalFormatting sqref="BX5:BX54">
    <cfRule type="expression" dxfId="3" priority="6">
      <formula>$BX$4=""</formula>
    </cfRule>
  </conditionalFormatting>
  <conditionalFormatting sqref="BY5:BY54">
    <cfRule type="expression" dxfId="2" priority="5">
      <formula>$BY$4=""</formula>
    </cfRule>
  </conditionalFormatting>
  <conditionalFormatting sqref="BZ5:BZ54">
    <cfRule type="expression" dxfId="1" priority="4">
      <formula>$BZ$4=""</formula>
    </cfRule>
  </conditionalFormatting>
  <conditionalFormatting sqref="CB5:CB54">
    <cfRule type="expression" dxfId="0" priority="3">
      <formula>$CB$4=""</formula>
    </cfRule>
  </conditionalFormatting>
  <dataValidations count="21">
    <dataValidation type="whole" allowBlank="1" showInputMessage="1" showErrorMessage="1" errorTitle="Atencione! Entry options:" error="1_x000d_2_x000d_3_x000d_4_x000d_5_x000d_6" sqref="K5:K54 O5:O54 S5:S54 W5:W54 AA5:AA54 AE5:AE54 AI5:AI54 AM5:AM54 AQ5:AQ54 AU5:AU54 AY5:AY54 BC5:BC54 BG5:BG54 BK5:BK54 BO5:BO54 BS5:BS54 BW5:BW54 CA5:CA54">
      <formula1>1</formula1>
      <formula2>6</formula2>
    </dataValidation>
    <dataValidation type="list" errorStyle="warning" allowBlank="1" showInputMessage="1" showErrorMessage="1" errorTitle="Entry options:" error="Please type or select one of the answer options you have defined when creating the forms. Or leave blank." sqref="D5:F54">
      <formula1>$C$59:$C$65</formula1>
    </dataValidation>
    <dataValidation type="list" allowBlank="1" showInputMessage="1" showErrorMessage="1" errorTitle="Atencione! Entry options:" error="1_x000d_2_x000d_3_x000d_4_x000d_5_x000d_6" sqref="H5:J54">
      <formula1>$G$59:$G$65</formula1>
    </dataValidation>
    <dataValidation type="list" allowBlank="1" showInputMessage="1" showErrorMessage="1" errorTitle="Atencione! Entry options:" error="1_x000d_2_x000d_3_x000d_4_x000d_5_x000d_6" sqref="L5:N54">
      <formula1>$K$59:$K$65</formula1>
    </dataValidation>
    <dataValidation type="list" allowBlank="1" showInputMessage="1" showErrorMessage="1" errorTitle="Atencione! Entry options:" error="1_x000d_2_x000d_3_x000d_4_x000d_5_x000d_6" sqref="P5:R54">
      <formula1>$O$59:$O$65</formula1>
    </dataValidation>
    <dataValidation type="list" allowBlank="1" showInputMessage="1" showErrorMessage="1" errorTitle="Atencione! Entry options:" error="1_x000d_2_x000d_3_x000d_4_x000d_5_x000d_6" sqref="T5:V54">
      <formula1>$S$59:$S$65</formula1>
    </dataValidation>
    <dataValidation type="list" allowBlank="1" showInputMessage="1" showErrorMessage="1" errorTitle="Atencione! Entry options:" error="1_x000d_2_x000d_3_x000d_4_x000d_5_x000d_6" sqref="X5:Z54">
      <formula1>$W$59:$W$65</formula1>
    </dataValidation>
    <dataValidation type="list" allowBlank="1" showInputMessage="1" showErrorMessage="1" errorTitle="Atencione! Entry options:" error="1_x000d_2_x000d_3_x000d_4_x000d_5_x000d_6" sqref="AB5:AD54">
      <formula1>$AA$59:$AA$65</formula1>
    </dataValidation>
    <dataValidation type="list" allowBlank="1" showInputMessage="1" showErrorMessage="1" errorTitle="Atencione! Entry options:" error="1_x000d_2_x000d_3_x000d_4_x000d_5_x000d_6" sqref="AF5:AH54">
      <formula1>$AE$59:$AE$65</formula1>
    </dataValidation>
    <dataValidation type="list" allowBlank="1" showInputMessage="1" showErrorMessage="1" errorTitle="Atencione! Entry options:" error="1_x000d_2_x000d_3_x000d_4_x000d_5_x000d_6" sqref="AJ5:AL54">
      <formula1>$AI$59:$AI$65</formula1>
    </dataValidation>
    <dataValidation type="list" allowBlank="1" showInputMessage="1" showErrorMessage="1" errorTitle="Atencione! Entry options:" error="1_x000d_2_x000d_3_x000d_4_x000d_5_x000d_6" sqref="AN5:AP54">
      <formula1>$AM$59:$AM$65</formula1>
    </dataValidation>
    <dataValidation type="list" allowBlank="1" showInputMessage="1" showErrorMessage="1" errorTitle="Atencione! Entry options:" error="1_x000d_2_x000d_3_x000d_4_x000d_5_x000d_6" sqref="AR5:AT54">
      <formula1>$AQ$59:$AQ$65</formula1>
    </dataValidation>
    <dataValidation type="list" allowBlank="1" showInputMessage="1" showErrorMessage="1" errorTitle="Atencione! Entry options:" error="1_x000d_2_x000d_3_x000d_4_x000d_5_x000d_6" sqref="AV5:AX54">
      <formula1>$AU$59:$AU$65</formula1>
    </dataValidation>
    <dataValidation type="list" allowBlank="1" showInputMessage="1" showErrorMessage="1" errorTitle="Atencione! Entry options:" error="1_x000d_2_x000d_3_x000d_4_x000d_5_x000d_6" sqref="AZ5:BB54">
      <formula1>$AY$59:$AY$65</formula1>
    </dataValidation>
    <dataValidation type="list" allowBlank="1" showInputMessage="1" showErrorMessage="1" errorTitle="Atencione! Entry options:" error="1_x000d_2_x000d_3_x000d_4_x000d_5_x000d_6" sqref="BD5:BF54">
      <formula1>$BC$59:$BC$65</formula1>
    </dataValidation>
    <dataValidation type="list" allowBlank="1" showInputMessage="1" showErrorMessage="1" errorTitle="Atencione! Entry options:" error="1_x000d_2_x000d_3_x000d_4_x000d_5_x000d_6" sqref="BH5:BJ54">
      <formula1>$BG$59:$BG$65</formula1>
    </dataValidation>
    <dataValidation type="list" allowBlank="1" showInputMessage="1" showErrorMessage="1" errorTitle="Atencione! Entry options:" error="1_x000d_2_x000d_3_x000d_4_x000d_5_x000d_6" sqref="BL5:BN54">
      <formula1>$BK$59:$BK$65</formula1>
    </dataValidation>
    <dataValidation type="list" allowBlank="1" showInputMessage="1" showErrorMessage="1" errorTitle="Atencione! Entry options:" error="1_x000d_2_x000d_3_x000d_4_x000d_5_x000d_6" sqref="BP5:BR54">
      <formula1>$BO$59:$BO$65</formula1>
    </dataValidation>
    <dataValidation type="list" allowBlank="1" showInputMessage="1" showErrorMessage="1" errorTitle="Atencione! Entry options:" error="1_x000d_2_x000d_3_x000d_4_x000d_5_x000d_6" sqref="BT5:BV54">
      <formula1>$BS$59:$BS$65</formula1>
    </dataValidation>
    <dataValidation type="list" allowBlank="1" showInputMessage="1" showErrorMessage="1" errorTitle="Atencione! Entry options:" error="1_x000d_2_x000d_3_x000d_4_x000d_5_x000d_6" sqref="BX5:BZ54">
      <formula1>$BW$59:$BW$65</formula1>
    </dataValidation>
    <dataValidation type="list" allowBlank="1" showInputMessage="1" showErrorMessage="1" errorTitle="Atencione! Entry options:" error="1_x000d_2_x000d_3_x000d_4_x000d_5_x000d_6" sqref="CB5:CD54">
      <formula1>$CA$59:$CA$65</formula1>
    </dataValidation>
  </dataValidations>
  <pageMargins left="0.75" right="0.75" top="1" bottom="1" header="0.5" footer="0.5"/>
  <picture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Entry options:" error="Please type or select one of the answer options you have defined when creating the forms. Or leave blank.">
          <x14:formula1>
            <xm:f>'2 Create form'!$C$36:$I$36</xm:f>
          </x14:formula1>
          <xm:sqref>G5:G54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autoPageBreaks="0"/>
  </sheetPr>
  <dimension ref="B2:O181"/>
  <sheetViews>
    <sheetView showGridLines="0" zoomScale="110" zoomScaleNormal="110" workbookViewId="0"/>
  </sheetViews>
  <sheetFormatPr defaultColWidth="10.75" defaultRowHeight="12.75"/>
  <cols>
    <col min="1" max="1" width="3.25" style="2" customWidth="1"/>
    <col min="2" max="16384" width="10.75" style="2"/>
  </cols>
  <sheetData>
    <row r="2" spans="2:15" ht="25.5">
      <c r="B2" s="131" t="s">
        <v>100</v>
      </c>
      <c r="C2" s="131"/>
      <c r="D2" s="131"/>
      <c r="E2" s="131"/>
      <c r="F2" s="131"/>
      <c r="G2" s="131"/>
      <c r="H2" s="131"/>
      <c r="I2" s="131"/>
    </row>
    <row r="3" spans="2:15" ht="21" customHeight="1"/>
    <row r="4" spans="2:15">
      <c r="B4" s="31" t="s">
        <v>138</v>
      </c>
    </row>
    <row r="5" spans="2:15">
      <c r="B5" s="80" t="s">
        <v>110</v>
      </c>
    </row>
    <row r="6" spans="2:15">
      <c r="B6" s="108" t="s">
        <v>146</v>
      </c>
    </row>
    <row r="7" spans="2:15">
      <c r="B7" s="31" t="s">
        <v>111</v>
      </c>
    </row>
    <row r="8" spans="2:15">
      <c r="B8" s="31"/>
    </row>
    <row r="9" spans="2:15">
      <c r="B9" s="64" t="str">
        <f>'2 Create form'!B35</f>
        <v>Question 1:</v>
      </c>
    </row>
    <row r="10" spans="2:15" ht="18">
      <c r="B10" s="43" t="str">
        <f>'2 Create form'!C37</f>
        <v>Course topic</v>
      </c>
      <c r="G10" s="76" t="s">
        <v>112</v>
      </c>
      <c r="K10" s="76" t="s">
        <v>113</v>
      </c>
      <c r="L10" s="76"/>
      <c r="M10" s="76"/>
      <c r="O10" s="76" t="s">
        <v>114</v>
      </c>
    </row>
    <row r="28" spans="2:15">
      <c r="B28" s="2" t="str">
        <f>'2 Create form'!B43</f>
        <v>Question 2:</v>
      </c>
    </row>
    <row r="29" spans="2:15" ht="18">
      <c r="B29" s="43" t="str">
        <f>'2 Create form'!C45</f>
        <v>Intercultural communication</v>
      </c>
      <c r="G29" s="76" t="s">
        <v>112</v>
      </c>
      <c r="K29" s="76" t="s">
        <v>113</v>
      </c>
      <c r="L29" s="76"/>
      <c r="M29" s="76"/>
      <c r="O29" s="76" t="s">
        <v>114</v>
      </c>
    </row>
    <row r="30" spans="2:15" ht="50.25" customHeight="1"/>
    <row r="31" spans="2:15" ht="50.25" customHeight="1"/>
    <row r="32" spans="2:15" ht="50.25" customHeight="1"/>
    <row r="33" spans="2:15" ht="50.25" customHeight="1"/>
    <row r="34" spans="2:15" ht="16.5" customHeight="1"/>
    <row r="36" spans="2:15">
      <c r="B36" s="2" t="str">
        <f>'2 Create form'!B51</f>
        <v>Question 3:</v>
      </c>
    </row>
    <row r="37" spans="2:15" ht="18">
      <c r="B37" s="43" t="str">
        <f>'2 Create form'!C53</f>
        <v>Resources used</v>
      </c>
      <c r="G37" s="76" t="s">
        <v>112</v>
      </c>
      <c r="K37" s="76" t="s">
        <v>113</v>
      </c>
      <c r="L37" s="76"/>
      <c r="M37" s="76"/>
      <c r="O37" s="76" t="s">
        <v>114</v>
      </c>
    </row>
    <row r="38" spans="2:15" ht="38.25" customHeight="1">
      <c r="B38" s="43"/>
    </row>
    <row r="39" spans="2:15" ht="38.25" customHeight="1"/>
    <row r="40" spans="2:15" ht="38.25" customHeight="1"/>
    <row r="41" spans="2:15" ht="38.25" customHeight="1"/>
    <row r="42" spans="2:15" ht="38.25" customHeight="1"/>
    <row r="43" spans="2:15" ht="38.25" customHeight="1"/>
    <row r="44" spans="2:15">
      <c r="B44" s="2" t="str">
        <f>'2 Create form'!B59</f>
        <v>Question 4:</v>
      </c>
    </row>
    <row r="45" spans="2:15" ht="18">
      <c r="B45" s="43" t="str">
        <f>'2 Create form'!C61</f>
        <v>Graph title 4</v>
      </c>
      <c r="G45" s="76" t="s">
        <v>112</v>
      </c>
      <c r="K45" s="76" t="s">
        <v>113</v>
      </c>
      <c r="L45" s="76"/>
      <c r="M45" s="76"/>
      <c r="O45" s="76" t="s">
        <v>114</v>
      </c>
    </row>
    <row r="46" spans="2:15" ht="38.25" customHeight="1">
      <c r="B46" s="43"/>
    </row>
    <row r="47" spans="2:15" ht="38.25" customHeight="1"/>
    <row r="48" spans="2:15" ht="38.25" customHeight="1"/>
    <row r="49" spans="2:15" ht="38.25" customHeight="1"/>
    <row r="50" spans="2:15" ht="38.25" customHeight="1"/>
    <row r="51" spans="2:15" ht="38.25" customHeight="1"/>
    <row r="52" spans="2:15">
      <c r="B52" s="2" t="str">
        <f>'2 Create form'!B67</f>
        <v>Question 5:</v>
      </c>
    </row>
    <row r="53" spans="2:15" ht="18">
      <c r="B53" s="43">
        <f>'2 Create form'!C69</f>
        <v>0</v>
      </c>
      <c r="G53" s="76" t="s">
        <v>112</v>
      </c>
      <c r="K53" s="76" t="s">
        <v>113</v>
      </c>
      <c r="L53" s="76"/>
      <c r="M53" s="76"/>
      <c r="O53" s="76" t="s">
        <v>114</v>
      </c>
    </row>
    <row r="54" spans="2:15" ht="39.75" customHeight="1"/>
    <row r="55" spans="2:15" ht="39.75" customHeight="1"/>
    <row r="56" spans="2:15" ht="39.75" customHeight="1">
      <c r="B56" s="1"/>
    </row>
    <row r="57" spans="2:15" ht="39.75" customHeight="1"/>
    <row r="58" spans="2:15" ht="39.75" customHeight="1"/>
    <row r="59" spans="2:15" ht="39.75" customHeight="1"/>
    <row r="60" spans="2:15">
      <c r="B60" s="2" t="str">
        <f>'2 Create form'!B75</f>
        <v>Question 6:</v>
      </c>
    </row>
    <row r="61" spans="2:15" ht="18">
      <c r="B61" s="43">
        <f>'2 Create form'!C77</f>
        <v>0</v>
      </c>
      <c r="G61" s="76" t="s">
        <v>112</v>
      </c>
      <c r="K61" s="76" t="s">
        <v>113</v>
      </c>
      <c r="L61" s="76"/>
      <c r="M61" s="76"/>
      <c r="O61" s="76" t="s">
        <v>114</v>
      </c>
    </row>
    <row r="62" spans="2:15" ht="38.25" customHeight="1"/>
    <row r="63" spans="2:15" ht="38.25" customHeight="1"/>
    <row r="64" spans="2:15" ht="38.25" customHeight="1"/>
    <row r="65" spans="2:15" ht="38.25" customHeight="1"/>
    <row r="66" spans="2:15" ht="38.25" customHeight="1"/>
    <row r="67" spans="2:15" ht="38.25" customHeight="1"/>
    <row r="68" spans="2:15">
      <c r="B68" s="2" t="str">
        <f>'2 Create form'!B83</f>
        <v>Question 7:</v>
      </c>
    </row>
    <row r="69" spans="2:15" ht="18">
      <c r="B69" s="43">
        <f>'2 Create form'!C85</f>
        <v>0</v>
      </c>
      <c r="G69" s="76" t="s">
        <v>112</v>
      </c>
      <c r="K69" s="76" t="s">
        <v>113</v>
      </c>
      <c r="L69" s="76"/>
      <c r="M69" s="76"/>
      <c r="O69" s="76" t="s">
        <v>114</v>
      </c>
    </row>
    <row r="70" spans="2:15" ht="39" customHeight="1"/>
    <row r="71" spans="2:15" ht="39" customHeight="1"/>
    <row r="72" spans="2:15" ht="39" customHeight="1"/>
    <row r="73" spans="2:15" ht="39" customHeight="1"/>
    <row r="74" spans="2:15" ht="39" customHeight="1"/>
    <row r="75" spans="2:15" ht="39" customHeight="1"/>
    <row r="76" spans="2:15">
      <c r="B76" s="2" t="str">
        <f>'2 Create form'!B91</f>
        <v>Question 8:</v>
      </c>
    </row>
    <row r="77" spans="2:15" ht="18">
      <c r="B77" s="43">
        <f>'2 Create form'!C93</f>
        <v>0</v>
      </c>
      <c r="G77" s="76" t="s">
        <v>112</v>
      </c>
      <c r="K77" s="76" t="s">
        <v>113</v>
      </c>
      <c r="L77" s="76"/>
      <c r="M77" s="76"/>
      <c r="O77" s="76" t="s">
        <v>114</v>
      </c>
    </row>
    <row r="78" spans="2:15" ht="38.25" customHeight="1"/>
    <row r="79" spans="2:15" ht="38.25" customHeight="1"/>
    <row r="80" spans="2:15" ht="38.25" customHeight="1"/>
    <row r="81" spans="2:15" ht="38.25" customHeight="1"/>
    <row r="82" spans="2:15" ht="38.25" customHeight="1"/>
    <row r="83" spans="2:15" ht="38.25" customHeight="1"/>
    <row r="84" spans="2:15">
      <c r="B84" s="2" t="str">
        <f>'2 Create form'!B99</f>
        <v>Question 9:</v>
      </c>
    </row>
    <row r="85" spans="2:15" ht="18">
      <c r="B85" s="43">
        <f>'2 Create form'!C101</f>
        <v>0</v>
      </c>
      <c r="G85" s="76" t="s">
        <v>112</v>
      </c>
      <c r="K85" s="76" t="s">
        <v>113</v>
      </c>
      <c r="L85" s="76"/>
      <c r="M85" s="76"/>
      <c r="O85" s="76" t="s">
        <v>114</v>
      </c>
    </row>
    <row r="86" spans="2:15" ht="38.25" customHeight="1"/>
    <row r="87" spans="2:15" ht="38.25" customHeight="1"/>
    <row r="88" spans="2:15" ht="38.25" customHeight="1"/>
    <row r="89" spans="2:15" ht="38.25" customHeight="1"/>
    <row r="90" spans="2:15" ht="38.25" customHeight="1"/>
    <row r="91" spans="2:15" ht="38.25" customHeight="1"/>
    <row r="92" spans="2:15">
      <c r="B92" s="2" t="str">
        <f>'2 Create form'!B107</f>
        <v>Question 10:</v>
      </c>
    </row>
    <row r="93" spans="2:15" ht="18">
      <c r="B93" s="43">
        <f>'2 Create form'!C109</f>
        <v>0</v>
      </c>
      <c r="G93" s="76" t="s">
        <v>112</v>
      </c>
      <c r="K93" s="76" t="s">
        <v>113</v>
      </c>
      <c r="L93" s="76"/>
      <c r="M93" s="76"/>
      <c r="O93" s="76" t="s">
        <v>114</v>
      </c>
    </row>
    <row r="94" spans="2:15" ht="38.25" customHeight="1"/>
    <row r="95" spans="2:15" ht="38.25" customHeight="1"/>
    <row r="96" spans="2:15" ht="38.25" customHeight="1"/>
    <row r="97" spans="2:15" ht="38.25" customHeight="1"/>
    <row r="98" spans="2:15" ht="38.25" customHeight="1">
      <c r="B98" s="1"/>
    </row>
    <row r="99" spans="2:15" ht="38.25" customHeight="1"/>
    <row r="100" spans="2:15">
      <c r="B100" s="2" t="str">
        <f>'2 Create form'!B115</f>
        <v>Question 11:</v>
      </c>
    </row>
    <row r="101" spans="2:15" ht="18">
      <c r="B101" s="43">
        <f>'2 Create form'!C117</f>
        <v>0</v>
      </c>
      <c r="G101" s="76" t="s">
        <v>112</v>
      </c>
      <c r="K101" s="76" t="s">
        <v>113</v>
      </c>
      <c r="L101" s="76"/>
      <c r="M101" s="76"/>
      <c r="O101" s="76" t="s">
        <v>114</v>
      </c>
    </row>
    <row r="102" spans="2:15" ht="38.25" customHeight="1"/>
    <row r="103" spans="2:15" ht="38.25" customHeight="1"/>
    <row r="104" spans="2:15" ht="38.25" customHeight="1"/>
    <row r="105" spans="2:15" ht="38.25" customHeight="1"/>
    <row r="106" spans="2:15" ht="38.25" customHeight="1"/>
    <row r="107" spans="2:15" ht="38.25" customHeight="1"/>
    <row r="108" spans="2:15">
      <c r="B108" s="2" t="str">
        <f>'2 Create form'!B123</f>
        <v>Question 12:</v>
      </c>
    </row>
    <row r="109" spans="2:15" ht="18">
      <c r="B109" s="43">
        <f>'2 Create form'!C125</f>
        <v>0</v>
      </c>
      <c r="G109" s="76" t="s">
        <v>112</v>
      </c>
      <c r="K109" s="76" t="s">
        <v>113</v>
      </c>
      <c r="L109" s="76"/>
      <c r="M109" s="76"/>
      <c r="O109" s="76" t="s">
        <v>114</v>
      </c>
    </row>
    <row r="110" spans="2:15" ht="38.25" customHeight="1"/>
    <row r="111" spans="2:15" ht="38.25" customHeight="1"/>
    <row r="112" spans="2:15" ht="38.25" customHeight="1"/>
    <row r="113" spans="2:15" ht="38.25" customHeight="1"/>
    <row r="114" spans="2:15" ht="38.25" customHeight="1"/>
    <row r="115" spans="2:15" ht="38.25" customHeight="1"/>
    <row r="116" spans="2:15">
      <c r="B116" s="2" t="str">
        <f>'2 Create form'!B131</f>
        <v>Question 13:</v>
      </c>
    </row>
    <row r="117" spans="2:15" ht="18">
      <c r="B117" s="43">
        <f>'2 Create form'!C133</f>
        <v>0</v>
      </c>
      <c r="G117" s="76" t="s">
        <v>112</v>
      </c>
      <c r="K117" s="76" t="s">
        <v>113</v>
      </c>
      <c r="L117" s="76"/>
      <c r="M117" s="76"/>
      <c r="O117" s="76" t="s">
        <v>114</v>
      </c>
    </row>
    <row r="118" spans="2:15" ht="38.25" customHeight="1"/>
    <row r="119" spans="2:15" ht="38.25" customHeight="1"/>
    <row r="120" spans="2:15" ht="38.25" customHeight="1"/>
    <row r="121" spans="2:15" ht="38.25" customHeight="1"/>
    <row r="122" spans="2:15" ht="38.25" customHeight="1"/>
    <row r="123" spans="2:15" ht="38.25" customHeight="1"/>
    <row r="124" spans="2:15">
      <c r="B124" s="2" t="str">
        <f>'2 Create form'!B139</f>
        <v>Question 14:</v>
      </c>
    </row>
    <row r="125" spans="2:15" ht="18">
      <c r="B125" s="43">
        <f>'2 Create form'!C141</f>
        <v>0</v>
      </c>
      <c r="G125" s="76" t="s">
        <v>112</v>
      </c>
      <c r="K125" s="76" t="s">
        <v>113</v>
      </c>
      <c r="L125" s="76"/>
      <c r="M125" s="76"/>
      <c r="O125" s="76" t="s">
        <v>114</v>
      </c>
    </row>
    <row r="126" spans="2:15" ht="38.25" customHeight="1"/>
    <row r="127" spans="2:15" ht="38.25" customHeight="1"/>
    <row r="128" spans="2:15" ht="38.25" customHeight="1"/>
    <row r="129" spans="2:15" ht="38.25" customHeight="1"/>
    <row r="130" spans="2:15" ht="38.25" customHeight="1"/>
    <row r="131" spans="2:15" ht="38.25" customHeight="1"/>
    <row r="132" spans="2:15">
      <c r="B132" s="2" t="str">
        <f>'2 Create form'!B147</f>
        <v>Question 15:</v>
      </c>
    </row>
    <row r="133" spans="2:15" ht="18">
      <c r="B133" s="43">
        <f>'2 Create form'!C149</f>
        <v>0</v>
      </c>
      <c r="G133" s="76" t="s">
        <v>112</v>
      </c>
      <c r="K133" s="76" t="s">
        <v>113</v>
      </c>
      <c r="L133" s="76"/>
      <c r="M133" s="76"/>
      <c r="O133" s="76" t="s">
        <v>114</v>
      </c>
    </row>
    <row r="134" spans="2:15" ht="37.5" customHeight="1"/>
    <row r="135" spans="2:15" ht="37.5" customHeight="1"/>
    <row r="136" spans="2:15" ht="37.5" customHeight="1"/>
    <row r="137" spans="2:15" ht="37.5" customHeight="1"/>
    <row r="138" spans="2:15" ht="37.5" customHeight="1"/>
    <row r="139" spans="2:15" ht="37.5" customHeight="1"/>
    <row r="140" spans="2:15">
      <c r="B140" s="2" t="str">
        <f>'2 Create form'!B155</f>
        <v>Question 16:</v>
      </c>
    </row>
    <row r="141" spans="2:15" ht="18">
      <c r="B141" s="43">
        <f>'2 Create form'!C157</f>
        <v>0</v>
      </c>
      <c r="G141" s="76" t="s">
        <v>112</v>
      </c>
      <c r="K141" s="76" t="s">
        <v>113</v>
      </c>
      <c r="L141" s="76"/>
      <c r="M141" s="76"/>
      <c r="O141" s="76" t="s">
        <v>114</v>
      </c>
    </row>
    <row r="142" spans="2:15" ht="38.25" customHeight="1"/>
    <row r="143" spans="2:15" ht="38.25" customHeight="1"/>
    <row r="144" spans="2:15" ht="38.25" customHeight="1"/>
    <row r="145" spans="2:15" ht="38.25" customHeight="1"/>
    <row r="146" spans="2:15" ht="38.25" customHeight="1"/>
    <row r="147" spans="2:15" ht="38.25" customHeight="1"/>
    <row r="148" spans="2:15">
      <c r="B148" s="2" t="str">
        <f>'2 Create form'!B163</f>
        <v>Question 17:</v>
      </c>
    </row>
    <row r="149" spans="2:15" ht="18">
      <c r="B149" s="43">
        <f>'2 Create form'!C165</f>
        <v>0</v>
      </c>
      <c r="G149" s="76" t="s">
        <v>112</v>
      </c>
      <c r="K149" s="76" t="s">
        <v>113</v>
      </c>
      <c r="L149" s="76"/>
      <c r="M149" s="76"/>
      <c r="O149" s="76" t="s">
        <v>114</v>
      </c>
    </row>
    <row r="150" spans="2:15" ht="38.25" customHeight="1"/>
    <row r="151" spans="2:15" ht="38.25" customHeight="1"/>
    <row r="152" spans="2:15" ht="38.25" customHeight="1"/>
    <row r="153" spans="2:15" ht="38.25" customHeight="1"/>
    <row r="154" spans="2:15" ht="38.25" customHeight="1"/>
    <row r="155" spans="2:15" ht="38.25" customHeight="1"/>
    <row r="156" spans="2:15">
      <c r="B156" s="2" t="str">
        <f>'2 Create form'!B171</f>
        <v>Question 18:</v>
      </c>
    </row>
    <row r="157" spans="2:15" ht="18">
      <c r="B157" s="43">
        <f>'2 Create form'!C173</f>
        <v>0</v>
      </c>
      <c r="G157" s="76" t="s">
        <v>112</v>
      </c>
      <c r="K157" s="76" t="s">
        <v>113</v>
      </c>
      <c r="L157" s="76"/>
      <c r="M157" s="76"/>
      <c r="O157" s="76" t="s">
        <v>114</v>
      </c>
    </row>
    <row r="158" spans="2:15" ht="39" customHeight="1"/>
    <row r="159" spans="2:15" ht="39" customHeight="1"/>
    <row r="160" spans="2:15" ht="39" customHeight="1"/>
    <row r="161" spans="2:15" ht="39" customHeight="1"/>
    <row r="162" spans="2:15" ht="39" customHeight="1"/>
    <row r="163" spans="2:15" ht="39" customHeight="1"/>
    <row r="164" spans="2:15">
      <c r="B164" s="2" t="str">
        <f>'2 Create form'!B179</f>
        <v>Question 19:</v>
      </c>
    </row>
    <row r="165" spans="2:15" ht="18">
      <c r="B165" s="43">
        <f>'2 Create form'!C181</f>
        <v>0</v>
      </c>
      <c r="G165" s="76" t="s">
        <v>112</v>
      </c>
      <c r="K165" s="76" t="s">
        <v>113</v>
      </c>
      <c r="L165" s="76"/>
      <c r="M165" s="76"/>
      <c r="O165" s="76" t="s">
        <v>114</v>
      </c>
    </row>
    <row r="166" spans="2:15" ht="38.25" customHeight="1"/>
    <row r="167" spans="2:15" ht="38.25" customHeight="1"/>
    <row r="168" spans="2:15" ht="38.25" customHeight="1"/>
    <row r="169" spans="2:15" ht="38.25" customHeight="1"/>
    <row r="170" spans="2:15" ht="38.25" customHeight="1"/>
    <row r="171" spans="2:15" ht="38.25" customHeight="1"/>
    <row r="172" spans="2:15">
      <c r="B172" s="2" t="str">
        <f>'2 Create form'!B187</f>
        <v>Question 20:</v>
      </c>
    </row>
    <row r="173" spans="2:15" ht="18">
      <c r="B173" s="43">
        <f>'2 Create form'!C189</f>
        <v>0</v>
      </c>
      <c r="G173" s="76" t="s">
        <v>112</v>
      </c>
      <c r="K173" s="76" t="s">
        <v>113</v>
      </c>
      <c r="L173" s="76"/>
      <c r="M173" s="76"/>
      <c r="O173" s="76" t="s">
        <v>114</v>
      </c>
    </row>
    <row r="174" spans="2:15" ht="37.5" customHeight="1"/>
    <row r="175" spans="2:15" ht="37.5" customHeight="1"/>
    <row r="176" spans="2:15" ht="37.5" customHeight="1"/>
    <row r="177" ht="37.5" customHeight="1"/>
    <row r="178" ht="37.5" customHeight="1"/>
    <row r="179" ht="37.5" customHeight="1"/>
    <row r="180" ht="37.5" customHeight="1"/>
    <row r="181" ht="37.5" customHeight="1"/>
  </sheetData>
  <mergeCells count="1">
    <mergeCell ref="B2:I2"/>
  </mergeCells>
  <phoneticPr fontId="1" type="noConversion"/>
  <pageMargins left="0.75" right="0.75" top="1" bottom="1" header="0.5" footer="0.5"/>
  <drawing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1 Read this first</vt:lpstr>
      <vt:lpstr>2 Create form</vt:lpstr>
      <vt:lpstr>3 Print form</vt:lpstr>
      <vt:lpstr>4 Insert data</vt:lpstr>
      <vt:lpstr>5 Copy graphs</vt:lpstr>
      <vt:lpstr>'1 Read this first'!Print_Area</vt:lpstr>
      <vt:lpstr>'2 Create form'!Print_Area</vt:lpstr>
      <vt:lpstr>'3 Print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Geudens</dc:creator>
  <cp:lastModifiedBy>Barnett, Jeremy (P&amp;P)</cp:lastModifiedBy>
  <dcterms:created xsi:type="dcterms:W3CDTF">2010-11-09T15:50:13Z</dcterms:created>
  <dcterms:modified xsi:type="dcterms:W3CDTF">2013-08-13T09:48:01Z</dcterms:modified>
</cp:coreProperties>
</file>